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hwsa\Dropbox\Weather\"/>
    </mc:Choice>
  </mc:AlternateContent>
  <xr:revisionPtr revIDLastSave="0" documentId="13_ncr:1_{4910662C-006B-4A5B-90EE-504E8E1B01FD}" xr6:coauthVersionLast="47" xr6:coauthVersionMax="47" xr10:uidLastSave="{00000000-0000-0000-0000-000000000000}"/>
  <bookViews>
    <workbookView xWindow="-108" yWindow="-108" windowWidth="23256" windowHeight="12456" activeTab="2" xr2:uid="{5A46FEE7-4C05-454A-BF06-F8099413058F}"/>
  </bookViews>
  <sheets>
    <sheet name="Sheet2" sheetId="2" r:id="rId1"/>
    <sheet name="Sheet4" sheetId="4" r:id="rId2"/>
    <sheet name="Sheet1" sheetId="1" r:id="rId3"/>
    <sheet name="Sheet3" sheetId="3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6" i="2" l="1"/>
  <c r="H7" i="2" s="1"/>
  <c r="H8" i="2" s="1"/>
  <c r="H9" i="2" s="1"/>
  <c r="H10" i="2" s="1"/>
  <c r="H11" i="2" s="1"/>
  <c r="H12" i="2" s="1"/>
  <c r="H13" i="2" s="1"/>
  <c r="H14" i="2" s="1"/>
  <c r="H15" i="2" s="1"/>
  <c r="H16" i="2" s="1"/>
  <c r="H17" i="2" s="1"/>
  <c r="H18" i="2" s="1"/>
  <c r="H19" i="2" s="1"/>
  <c r="H20" i="2" s="1"/>
  <c r="H21" i="2" s="1"/>
  <c r="H22" i="2" s="1"/>
  <c r="H23" i="2" s="1"/>
  <c r="H24" i="2" s="1"/>
  <c r="H25" i="2" s="1"/>
  <c r="H26" i="2" s="1"/>
  <c r="H27" i="2" s="1"/>
  <c r="H28" i="2" s="1"/>
  <c r="H29" i="2" s="1"/>
  <c r="H30" i="2" s="1"/>
  <c r="H31" i="2" s="1"/>
  <c r="H32" i="2" s="1"/>
  <c r="H33" i="2" s="1"/>
  <c r="H34" i="2" s="1"/>
  <c r="H35" i="2" s="1"/>
  <c r="H36" i="2" s="1"/>
  <c r="H37" i="2" s="1"/>
  <c r="H5" i="2"/>
  <c r="F35" i="2"/>
  <c r="E35" i="2"/>
  <c r="J158" i="1"/>
  <c r="H158" i="1"/>
  <c r="G158" i="1"/>
  <c r="F158" i="1"/>
  <c r="E158" i="1"/>
  <c r="J4" i="4"/>
  <c r="J5" i="4" s="1"/>
  <c r="J6" i="4" s="1"/>
  <c r="J7" i="4" s="1"/>
  <c r="J8" i="4" s="1"/>
  <c r="J9" i="4" s="1"/>
  <c r="J10" i="4" s="1"/>
  <c r="J11" i="4" s="1"/>
  <c r="J12" i="4" s="1"/>
  <c r="J13" i="4" s="1"/>
  <c r="J14" i="4" s="1"/>
  <c r="J15" i="4" s="1"/>
  <c r="J16" i="4" s="1"/>
  <c r="J17" i="4" s="1"/>
  <c r="J18" i="4" s="1"/>
  <c r="J19" i="4" s="1"/>
  <c r="J20" i="4" s="1"/>
  <c r="J21" i="4" s="1"/>
  <c r="J22" i="4" s="1"/>
  <c r="J23" i="4" s="1"/>
  <c r="J24" i="4" s="1"/>
  <c r="J25" i="4" s="1"/>
  <c r="J26" i="4" s="1"/>
  <c r="J27" i="4" s="1"/>
  <c r="J28" i="4" s="1"/>
  <c r="J29" i="4" s="1"/>
  <c r="J30" i="4" s="1"/>
  <c r="J31" i="4" s="1"/>
  <c r="F34" i="2" l="1"/>
  <c r="E34" i="2"/>
  <c r="B32" i="4" l="1"/>
  <c r="C32" i="4"/>
  <c r="D32" i="4"/>
  <c r="E32" i="4"/>
  <c r="F32" i="4"/>
  <c r="H32" i="4"/>
  <c r="G32" i="4" l="1"/>
  <c r="B155" i="1" l="1"/>
  <c r="B150" i="1"/>
  <c r="B140" i="1"/>
  <c r="B137" i="1"/>
  <c r="B131" i="1"/>
  <c r="B127" i="1"/>
  <c r="B121" i="1"/>
  <c r="B117" i="1"/>
  <c r="B113" i="1"/>
  <c r="B108" i="1"/>
  <c r="B104" i="1"/>
  <c r="B94" i="1"/>
  <c r="B89" i="1"/>
  <c r="B85" i="1"/>
  <c r="B81" i="1"/>
  <c r="B77" i="1"/>
  <c r="B74" i="1"/>
  <c r="B70" i="1"/>
  <c r="B65" i="1"/>
  <c r="B60" i="1"/>
  <c r="B57" i="1"/>
  <c r="B53" i="1"/>
  <c r="B49" i="1"/>
  <c r="B46" i="1"/>
  <c r="B40" i="1"/>
  <c r="B36" i="1"/>
  <c r="B32" i="1"/>
  <c r="F33" i="2" l="1"/>
  <c r="F32" i="2"/>
  <c r="F31" i="2"/>
  <c r="F30" i="2"/>
  <c r="F29" i="2"/>
  <c r="F28" i="2"/>
  <c r="F27" i="2"/>
  <c r="F26" i="2"/>
  <c r="F25" i="2"/>
  <c r="F24" i="2"/>
  <c r="F23" i="2"/>
  <c r="F22" i="2"/>
  <c r="F21" i="2"/>
  <c r="F20" i="2"/>
  <c r="F19" i="2"/>
  <c r="F18" i="2"/>
  <c r="F17" i="2"/>
  <c r="F16" i="2"/>
  <c r="F15" i="2"/>
  <c r="F14" i="2"/>
  <c r="F13" i="2"/>
  <c r="F12" i="2"/>
  <c r="F11" i="2"/>
  <c r="F10" i="2"/>
  <c r="F9" i="2"/>
  <c r="F8" i="2"/>
  <c r="F7" i="2"/>
  <c r="F6" i="2"/>
  <c r="F5" i="2"/>
  <c r="K77" i="3" l="1"/>
  <c r="K79" i="3" s="1"/>
  <c r="J77" i="3"/>
  <c r="J79" i="3" s="1"/>
  <c r="I77" i="3"/>
  <c r="I79" i="3" s="1"/>
  <c r="H77" i="3"/>
  <c r="H79" i="3" s="1"/>
  <c r="G77" i="3"/>
  <c r="F77" i="3"/>
  <c r="F79" i="3" s="1"/>
  <c r="L77" i="3" l="1"/>
  <c r="G79" i="3"/>
  <c r="A32" i="2"/>
  <c r="A31" i="2"/>
  <c r="A30" i="2"/>
  <c r="A29" i="2"/>
  <c r="A28" i="2" s="1"/>
  <c r="A27" i="2" s="1"/>
  <c r="A26" i="2" s="1"/>
  <c r="A25" i="2" s="1"/>
  <c r="A24" i="2" s="1"/>
  <c r="A23" i="2" s="1"/>
  <c r="A22" i="2" s="1"/>
  <c r="A21" i="2" s="1"/>
  <c r="A20" i="2" s="1"/>
  <c r="A19" i="2" s="1"/>
  <c r="A18" i="2" s="1"/>
  <c r="A17" i="2" s="1"/>
  <c r="A16" i="2" s="1"/>
  <c r="A15" i="2" s="1"/>
  <c r="A14" i="2" s="1"/>
  <c r="A13" i="2" s="1"/>
  <c r="A12" i="2" s="1"/>
  <c r="A11" i="2" s="1"/>
  <c r="A10" i="2" s="1"/>
  <c r="A9" i="2" s="1"/>
  <c r="A8" i="2" s="1"/>
  <c r="A7" i="2" s="1"/>
  <c r="A6" i="2" s="1"/>
  <c r="A5" i="2" s="1"/>
  <c r="A4" i="2" s="1"/>
  <c r="A33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T158" i="1" l="1"/>
  <c r="S158" i="1"/>
  <c r="R158" i="1"/>
  <c r="Q158" i="1"/>
  <c r="P158" i="1"/>
  <c r="O158" i="1"/>
  <c r="N158" i="1"/>
  <c r="M158" i="1"/>
  <c r="L158" i="1"/>
  <c r="K158" i="1"/>
  <c r="H159" i="1"/>
  <c r="G159" i="1"/>
  <c r="F159" i="1"/>
  <c r="E159" i="1"/>
</calcChain>
</file>

<file path=xl/sharedStrings.xml><?xml version="1.0" encoding="utf-8"?>
<sst xmlns="http://schemas.openxmlformats.org/spreadsheetml/2006/main" count="488" uniqueCount="272">
  <si>
    <t>St Lucia</t>
  </si>
  <si>
    <t>TS Kirk</t>
  </si>
  <si>
    <t>TS Issac</t>
  </si>
  <si>
    <t>Martinique</t>
  </si>
  <si>
    <t>2018, 15 storms</t>
  </si>
  <si>
    <t>2017, 17 storms</t>
  </si>
  <si>
    <t>TS Bret</t>
  </si>
  <si>
    <t>Trinidad</t>
  </si>
  <si>
    <t>TS Harvey</t>
  </si>
  <si>
    <t>St Vincent</t>
  </si>
  <si>
    <t>Dominica</t>
  </si>
  <si>
    <t>2016, 15 storms</t>
  </si>
  <si>
    <t>TS Mathew</t>
  </si>
  <si>
    <t>St Lucia/St.Vincent</t>
  </si>
  <si>
    <t>TS/TD Danny</t>
  </si>
  <si>
    <t>TS Erika</t>
  </si>
  <si>
    <t xml:space="preserve">Guadeloupe </t>
  </si>
  <si>
    <t>TS Bertha</t>
  </si>
  <si>
    <t>H Gonzalo</t>
  </si>
  <si>
    <t>Antigua</t>
  </si>
  <si>
    <t>2013, 14 storms</t>
  </si>
  <si>
    <t>2014, 8 storms</t>
  </si>
  <si>
    <t>2015, 15 storms</t>
  </si>
  <si>
    <t>TS Chantal</t>
  </si>
  <si>
    <t>St Lucia/Martinique</t>
  </si>
  <si>
    <t>2012, 19 storms</t>
  </si>
  <si>
    <t>St Lucia/St Vincent</t>
  </si>
  <si>
    <t>TS Ernesto</t>
  </si>
  <si>
    <t>TS Rafel</t>
  </si>
  <si>
    <t>BVI</t>
  </si>
  <si>
    <t>2011, 19 storms</t>
  </si>
  <si>
    <t>TS Emily</t>
  </si>
  <si>
    <t>Matinique</t>
  </si>
  <si>
    <t>TS Irene</t>
  </si>
  <si>
    <t>TS Maria</t>
  </si>
  <si>
    <t>H Thomas</t>
  </si>
  <si>
    <t>H Julia</t>
  </si>
  <si>
    <t>2010, 19 storms</t>
  </si>
  <si>
    <t>2009, 9 storms</t>
  </si>
  <si>
    <t>Guadeloupe</t>
  </si>
  <si>
    <t>2008, 16 storms</t>
  </si>
  <si>
    <t>MH Omar</t>
  </si>
  <si>
    <t>2007, 15 storms</t>
  </si>
  <si>
    <t>TS Felix</t>
  </si>
  <si>
    <t>Grenada</t>
  </si>
  <si>
    <t>H Dean</t>
  </si>
  <si>
    <t>2006, 10 storms</t>
  </si>
  <si>
    <t>TS Chris</t>
  </si>
  <si>
    <t>2005, 28 storms</t>
  </si>
  <si>
    <t>H Emily</t>
  </si>
  <si>
    <t>TS Dennis</t>
  </si>
  <si>
    <t>TS Gamma</t>
  </si>
  <si>
    <t>Just west of St. Vincent</t>
  </si>
  <si>
    <t>June 8 to Jan 6 2006, Katrina</t>
  </si>
  <si>
    <t>2004, 15 storms</t>
  </si>
  <si>
    <t>TS Earl</t>
  </si>
  <si>
    <t>TS Charlie</t>
  </si>
  <si>
    <t>H Jeannie</t>
  </si>
  <si>
    <t>July 31 to Dec 3</t>
  </si>
  <si>
    <t>2003, 16 storms</t>
  </si>
  <si>
    <t>April 20 to Dec 11</t>
  </si>
  <si>
    <t>none</t>
  </si>
  <si>
    <t>2002, 12 storms</t>
  </si>
  <si>
    <t>TD Isadore</t>
  </si>
  <si>
    <t>TS Lilli</t>
  </si>
  <si>
    <t>July 14 to Oct 4</t>
  </si>
  <si>
    <t>2001, 15 storms</t>
  </si>
  <si>
    <t>June 5 to Dec4</t>
  </si>
  <si>
    <t>TS Jerry</t>
  </si>
  <si>
    <t>St Lucia/St Vincint</t>
  </si>
  <si>
    <t>TS Dean</t>
  </si>
  <si>
    <t>2000, 15 storms</t>
  </si>
  <si>
    <t>Aug 3 to Oct 29</t>
  </si>
  <si>
    <t>TS Joyce</t>
  </si>
  <si>
    <t>H Debbie</t>
  </si>
  <si>
    <t>1999, 12 storms</t>
  </si>
  <si>
    <t>June 11 to Nov 23</t>
  </si>
  <si>
    <t>BVI/St Martin/Antigua</t>
  </si>
  <si>
    <t>Travels west to east</t>
  </si>
  <si>
    <t>H Jose</t>
  </si>
  <si>
    <t>Antigua/St Martin/BVI</t>
  </si>
  <si>
    <t>Same path as Lenny butin reverse</t>
  </si>
  <si>
    <t>1998, 14 strorms</t>
  </si>
  <si>
    <t>July 27 to Dec 1</t>
  </si>
  <si>
    <t>MH George</t>
  </si>
  <si>
    <t>Date when crossing an E. Caribbean Island</t>
  </si>
  <si>
    <t>Comments</t>
  </si>
  <si>
    <t>Moves from SW to NE into the Caribbean</t>
  </si>
  <si>
    <t>MH Irma</t>
  </si>
  <si>
    <t>MH Maria</t>
  </si>
  <si>
    <t>April 19 to Nov 9</t>
  </si>
  <si>
    <t>January 12 to Nov 6</t>
  </si>
  <si>
    <t>May 8 to Nov 11</t>
  </si>
  <si>
    <t>First and last named storm dates, all areas</t>
  </si>
  <si>
    <t>July 1 Oct 28</t>
  </si>
  <si>
    <t>June 5 to Dec 7</t>
  </si>
  <si>
    <t>May 25 to Oct 31</t>
  </si>
  <si>
    <t>May 19 to Oct 25, Sandy hits NY</t>
  </si>
  <si>
    <t>June 28 to No 11</t>
  </si>
  <si>
    <t>June 25 to Nov 7</t>
  </si>
  <si>
    <t>Aug 11 to Nov 10</t>
  </si>
  <si>
    <t>May 31 to Nov 9</t>
  </si>
  <si>
    <t>TD Ernesto</t>
  </si>
  <si>
    <t>June 10 to Oct 2</t>
  </si>
  <si>
    <t>May 9 to Dec 12</t>
  </si>
  <si>
    <t>TD Bonnie</t>
  </si>
  <si>
    <t>MH Ivan</t>
  </si>
  <si>
    <t>TD Iris</t>
  </si>
  <si>
    <t>MH Lenny</t>
  </si>
  <si>
    <t>2019, 18 storms</t>
  </si>
  <si>
    <t>May 20 to Nov 24</t>
  </si>
  <si>
    <t>TS Karen</t>
  </si>
  <si>
    <t>TS Dorian</t>
  </si>
  <si>
    <t>Name</t>
  </si>
  <si>
    <t>TD</t>
  </si>
  <si>
    <t>TS</t>
  </si>
  <si>
    <t>H</t>
  </si>
  <si>
    <t>MH</t>
  </si>
  <si>
    <t>Developed quickly</t>
  </si>
  <si>
    <t>ANT</t>
  </si>
  <si>
    <t>GLP</t>
  </si>
  <si>
    <t>DOM</t>
  </si>
  <si>
    <t>MQN</t>
  </si>
  <si>
    <t>STL</t>
  </si>
  <si>
    <t>STM</t>
  </si>
  <si>
    <t>STV</t>
  </si>
  <si>
    <t>GRE</t>
  </si>
  <si>
    <t>TRN</t>
  </si>
  <si>
    <t>Guadeloupe/Dominica</t>
  </si>
  <si>
    <t>Total</t>
  </si>
  <si>
    <t>1997, 8 storms</t>
  </si>
  <si>
    <t>June 1 to Oct 17</t>
  </si>
  <si>
    <t>None</t>
  </si>
  <si>
    <t>1996, 13 storms</t>
  </si>
  <si>
    <t>June 17 to Nov 26</t>
  </si>
  <si>
    <t>Gualdeoupe</t>
  </si>
  <si>
    <t>TS Hortense</t>
  </si>
  <si>
    <t>H Bertha</t>
  </si>
  <si>
    <t>St Martn/BVI</t>
  </si>
  <si>
    <t>1995, 19 storms</t>
  </si>
  <si>
    <t>June 3 to Nov 1</t>
  </si>
  <si>
    <t>H Marlyin</t>
  </si>
  <si>
    <t>Dominica/Guadeloupe</t>
  </si>
  <si>
    <t>TS Iris</t>
  </si>
  <si>
    <t>Martinique/Dominica/Gudeloupe/Antigua/St Martin</t>
  </si>
  <si>
    <t>MH Louis</t>
  </si>
  <si>
    <t>St Martin</t>
  </si>
  <si>
    <t>TD Sebastine</t>
  </si>
  <si>
    <t>Came from NE to SW</t>
  </si>
  <si>
    <t>1994, 7 storms</t>
  </si>
  <si>
    <t>June 30 to Nov 21</t>
  </si>
  <si>
    <t>TS Debby</t>
  </si>
  <si>
    <t>1993, 8 storms</t>
  </si>
  <si>
    <t>June 18 to Sept 21</t>
  </si>
  <si>
    <t>TS Cindy</t>
  </si>
  <si>
    <t>1992, 7 storms</t>
  </si>
  <si>
    <t>April 21 to Oct 27</t>
  </si>
  <si>
    <t>1991, 8 storms</t>
  </si>
  <si>
    <t>July 2 to Nov 2</t>
  </si>
  <si>
    <t>1990, 14 storms</t>
  </si>
  <si>
    <t>July 22 to Oct 21</t>
  </si>
  <si>
    <t>TS Fran</t>
  </si>
  <si>
    <t>TS Arthur</t>
  </si>
  <si>
    <t>H Klaus</t>
  </si>
  <si>
    <t>1989, 11 storms</t>
  </si>
  <si>
    <t>MH Hugo</t>
  </si>
  <si>
    <t>June 24 to Dec 4</t>
  </si>
  <si>
    <t>Year</t>
  </si>
  <si>
    <t>All</t>
  </si>
  <si>
    <t>EC</t>
  </si>
  <si>
    <t>Grenada/Trinidad</t>
  </si>
  <si>
    <t>Additional detailed track data is at: https://www.nhc.noaa.gov/data/hurdat/hurdat2-1851-2019-042820.txt</t>
  </si>
  <si>
    <t>ST Martin</t>
  </si>
  <si>
    <t>Gualdeloupe</t>
  </si>
  <si>
    <t>T</t>
  </si>
  <si>
    <t>June</t>
  </si>
  <si>
    <t>Juy</t>
  </si>
  <si>
    <t xml:space="preserve">Aug </t>
  </si>
  <si>
    <t>Sept</t>
  </si>
  <si>
    <t>Nov</t>
  </si>
  <si>
    <t>Oct</t>
  </si>
  <si>
    <t>July</t>
  </si>
  <si>
    <t>Aug</t>
  </si>
  <si>
    <t>Trini</t>
  </si>
  <si>
    <t>Series 1 All Atlantic Storms    Series 2 East caribbean Stroms   Series 3 moving average all Storms</t>
  </si>
  <si>
    <t>TS Gonzalo</t>
  </si>
  <si>
    <t>North coast Trinidad</t>
  </si>
  <si>
    <t>TS Laura</t>
  </si>
  <si>
    <t>Winds on N half, mutiple centers</t>
  </si>
  <si>
    <t>Looks more like an open wave over Guadeloupe</t>
  </si>
  <si>
    <t>very small, winds to the north</t>
  </si>
  <si>
    <t>St Lucia, 45kts</t>
  </si>
  <si>
    <t>Martinique, 40kts</t>
  </si>
  <si>
    <t>St Lucia 45kts</t>
  </si>
  <si>
    <t>Major hurricane in the Bahamas</t>
  </si>
  <si>
    <t>St Lucia/St.Vincent, 50 kts</t>
  </si>
  <si>
    <t>All data taken NOAA Hurricane tracking maps 1989-2021: https://www.nhc.noaa.gov/data/#marine</t>
  </si>
  <si>
    <t>2020 Named Storms</t>
  </si>
  <si>
    <t>A</t>
  </si>
  <si>
    <t>B</t>
  </si>
  <si>
    <t>C</t>
  </si>
  <si>
    <t>D</t>
  </si>
  <si>
    <t>E</t>
  </si>
  <si>
    <t>F</t>
  </si>
  <si>
    <t>G</t>
  </si>
  <si>
    <t>I</t>
  </si>
  <si>
    <t>J</t>
  </si>
  <si>
    <t>K</t>
  </si>
  <si>
    <t>L</t>
  </si>
  <si>
    <t>M</t>
  </si>
  <si>
    <t>N</t>
  </si>
  <si>
    <t>O</t>
  </si>
  <si>
    <t>P</t>
  </si>
  <si>
    <t>R</t>
  </si>
  <si>
    <t>S</t>
  </si>
  <si>
    <t>V</t>
  </si>
  <si>
    <t>W</t>
  </si>
  <si>
    <t>Z</t>
  </si>
  <si>
    <t>STA</t>
  </si>
  <si>
    <t>TA</t>
  </si>
  <si>
    <t>GOM</t>
  </si>
  <si>
    <t>Bermuda</t>
  </si>
  <si>
    <t>C, EC</t>
  </si>
  <si>
    <t>STA, C, GOM</t>
  </si>
  <si>
    <t>C, GOM</t>
  </si>
  <si>
    <t>Eta</t>
  </si>
  <si>
    <t xml:space="preserve">C </t>
  </si>
  <si>
    <t>Theta</t>
  </si>
  <si>
    <t>May</t>
  </si>
  <si>
    <t>August</t>
  </si>
  <si>
    <t>September</t>
  </si>
  <si>
    <t>October</t>
  </si>
  <si>
    <t>November</t>
  </si>
  <si>
    <t>Authur to Iota</t>
  </si>
  <si>
    <t>2020, 30 storms</t>
  </si>
  <si>
    <t>May 16 to Nov 18</t>
  </si>
  <si>
    <t>TS Gonzolo</t>
  </si>
  <si>
    <t>TD, TS, Hurricanes and Major Hurricanes, East Caribbean Islands, 1989-2020</t>
  </si>
  <si>
    <t>Island crossed</t>
  </si>
  <si>
    <t>45 knts in RBM St Lucia</t>
  </si>
  <si>
    <t>H Elsa</t>
  </si>
  <si>
    <t>TS Grace</t>
  </si>
  <si>
    <t>heavy rains in St. Lucia</t>
  </si>
  <si>
    <t>2021, 21 storms</t>
  </si>
  <si>
    <t>May 22 to Nov 7</t>
  </si>
  <si>
    <t>E. Caribbean Islands hit by 13% of named storms</t>
  </si>
  <si>
    <t>1989 to 2021</t>
  </si>
  <si>
    <t>St. Vincent</t>
  </si>
  <si>
    <t>Year, Total number of named storms</t>
  </si>
  <si>
    <t>East Caribbean Island</t>
  </si>
  <si>
    <t>no August storms anywhere</t>
  </si>
  <si>
    <t>TS Fiona</t>
  </si>
  <si>
    <t>Sheared storm, large rain field to the west</t>
  </si>
  <si>
    <t>2022, 14 storms</t>
  </si>
  <si>
    <t>All named storms, 496 ave, 15.0 /year</t>
  </si>
  <si>
    <t>E. Carib TOTAL 64 storms, ave 1.96/year</t>
  </si>
  <si>
    <t>NOAA forecast 14-21 storms</t>
  </si>
  <si>
    <t>More H in La Nina years</t>
  </si>
  <si>
    <t>Nina</t>
  </si>
  <si>
    <t>Nino</t>
  </si>
  <si>
    <t>NOAA Forescat 2023 12-17 named storms, 5-9 H:</t>
  </si>
  <si>
    <t>TS winds St Lucia</t>
  </si>
  <si>
    <t>5 TS, 6 H,  3 MH</t>
  </si>
  <si>
    <t>June 5 to Nov 11</t>
  </si>
  <si>
    <t>June 1 to</t>
  </si>
  <si>
    <t>Total Atlantic Named Tropical Depression (TD), Tropical Stroms (TS), Hurricanes (H), Major Hurricane (MH)</t>
  </si>
  <si>
    <t>1989 to 2023 Storms in the Eastern Caribbean Islands, (Virgin Is. To Trinidad)</t>
  </si>
  <si>
    <t>2023, 17  storms, plus 1 unnamed in January in NA</t>
  </si>
  <si>
    <t>TS Phillipe</t>
  </si>
  <si>
    <t>Barbuda</t>
  </si>
  <si>
    <t>slow moving nnw, rains w wind to St Lucia</t>
  </si>
  <si>
    <t>AYC looses pier buildings due to fire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</si>
</sst>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FF66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7">
    <xf numFmtId="0" fontId="0" fillId="0" borderId="0" xfId="0"/>
    <xf numFmtId="0" fontId="2" fillId="0" borderId="0" xfId="0" applyFont="1"/>
    <xf numFmtId="0" fontId="4" fillId="0" borderId="0" xfId="0" applyFont="1"/>
    <xf numFmtId="0" fontId="5" fillId="0" borderId="1" xfId="0" applyFont="1" applyBorder="1"/>
    <xf numFmtId="0" fontId="2" fillId="0" borderId="1" xfId="0" applyFont="1" applyBorder="1"/>
    <xf numFmtId="0" fontId="0" fillId="0" borderId="1" xfId="0" applyBorder="1"/>
    <xf numFmtId="0" fontId="0" fillId="0" borderId="1" xfId="0" applyBorder="1" applyAlignment="1">
      <alignment horizontal="left"/>
    </xf>
    <xf numFmtId="14" fontId="0" fillId="0" borderId="1" xfId="0" applyNumberFormat="1" applyBorder="1"/>
    <xf numFmtId="0" fontId="0" fillId="2" borderId="1" xfId="0" applyFill="1" applyBorder="1"/>
    <xf numFmtId="0" fontId="0" fillId="3" borderId="1" xfId="0" applyFill="1" applyBorder="1"/>
    <xf numFmtId="14" fontId="0" fillId="3" borderId="1" xfId="0" applyNumberFormat="1" applyFill="1" applyBorder="1"/>
    <xf numFmtId="0" fontId="0" fillId="4" borderId="1" xfId="0" applyFill="1" applyBorder="1"/>
    <xf numFmtId="14" fontId="0" fillId="4" borderId="1" xfId="0" applyNumberFormat="1" applyFill="1" applyBorder="1"/>
    <xf numFmtId="0" fontId="2" fillId="4" borderId="1" xfId="0" applyFont="1" applyFill="1" applyBorder="1"/>
    <xf numFmtId="0" fontId="0" fillId="5" borderId="1" xfId="0" applyFill="1" applyBorder="1"/>
    <xf numFmtId="0" fontId="3" fillId="2" borderId="1" xfId="0" applyFont="1" applyFill="1" applyBorder="1"/>
    <xf numFmtId="14" fontId="3" fillId="2" borderId="1" xfId="0" applyNumberFormat="1" applyFont="1" applyFill="1" applyBorder="1"/>
    <xf numFmtId="0" fontId="0" fillId="6" borderId="1" xfId="0" applyFill="1" applyBorder="1"/>
    <xf numFmtId="0" fontId="0" fillId="7" borderId="1" xfId="0" applyFill="1" applyBorder="1"/>
    <xf numFmtId="0" fontId="2" fillId="0" borderId="2" xfId="0" applyFont="1" applyBorder="1"/>
    <xf numFmtId="9" fontId="0" fillId="0" borderId="1" xfId="1" applyFont="1" applyBorder="1"/>
    <xf numFmtId="0" fontId="0" fillId="0" borderId="4" xfId="0" applyBorder="1"/>
    <xf numFmtId="0" fontId="0" fillId="0" borderId="5" xfId="0" applyBorder="1"/>
    <xf numFmtId="0" fontId="6" fillId="0" borderId="0" xfId="0" applyFont="1"/>
    <xf numFmtId="0" fontId="0" fillId="8" borderId="1" xfId="0" applyFill="1" applyBorder="1"/>
    <xf numFmtId="164" fontId="0" fillId="0" borderId="0" xfId="0" applyNumberFormat="1"/>
    <xf numFmtId="0" fontId="2" fillId="0" borderId="3" xfId="0" applyFont="1" applyBorder="1"/>
    <xf numFmtId="0" fontId="3" fillId="0" borderId="1" xfId="0" applyFont="1" applyBorder="1"/>
    <xf numFmtId="14" fontId="3" fillId="0" borderId="1" xfId="0" applyNumberFormat="1" applyFont="1" applyBorder="1"/>
    <xf numFmtId="0" fontId="7" fillId="0" borderId="1" xfId="0" applyFont="1" applyBorder="1"/>
    <xf numFmtId="0" fontId="2" fillId="0" borderId="0" xfId="0" applyFont="1" applyAlignment="1">
      <alignment horizontal="center"/>
    </xf>
    <xf numFmtId="0" fontId="8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9" fontId="2" fillId="0" borderId="1" xfId="1" applyFont="1" applyBorder="1"/>
    <xf numFmtId="9" fontId="2" fillId="0" borderId="1" xfId="0" applyNumberFormat="1" applyFont="1" applyBorder="1"/>
    <xf numFmtId="9" fontId="2" fillId="0" borderId="1" xfId="1" applyFont="1" applyFill="1" applyBorder="1"/>
    <xf numFmtId="14" fontId="5" fillId="0" borderId="0" xfId="0" applyNumberFormat="1" applyFont="1"/>
    <xf numFmtId="0" fontId="0" fillId="0" borderId="0" xfId="0" applyAlignment="1">
      <alignment vertical="center"/>
    </xf>
    <xf numFmtId="0" fontId="0" fillId="5" borderId="0" xfId="0" applyFill="1"/>
    <xf numFmtId="0" fontId="7" fillId="5" borderId="0" xfId="0" applyFont="1" applyFill="1"/>
    <xf numFmtId="0" fontId="0" fillId="9" borderId="0" xfId="0" applyFill="1"/>
    <xf numFmtId="0" fontId="0" fillId="10" borderId="0" xfId="0" applyFill="1"/>
    <xf numFmtId="0" fontId="9" fillId="9" borderId="0" xfId="0" applyFont="1" applyFill="1"/>
    <xf numFmtId="0" fontId="0" fillId="11" borderId="0" xfId="0" applyFill="1"/>
    <xf numFmtId="0" fontId="10" fillId="0" borderId="0" xfId="0" applyFont="1"/>
    <xf numFmtId="0" fontId="2" fillId="12" borderId="0" xfId="0" applyFont="1" applyFill="1"/>
    <xf numFmtId="0" fontId="0" fillId="12" borderId="0" xfId="0" applyFill="1"/>
    <xf numFmtId="0" fontId="7" fillId="0" borderId="1" xfId="0" applyFont="1" applyBorder="1" applyAlignment="1">
      <alignment horizontal="left"/>
    </xf>
    <xf numFmtId="14" fontId="5" fillId="7" borderId="0" xfId="0" applyNumberFormat="1" applyFont="1" applyFill="1"/>
    <xf numFmtId="0" fontId="2" fillId="5" borderId="1" xfId="0" applyFont="1" applyFill="1" applyBorder="1"/>
    <xf numFmtId="0" fontId="2" fillId="3" borderId="1" xfId="0" applyFont="1" applyFill="1" applyBorder="1"/>
    <xf numFmtId="0" fontId="2" fillId="9" borderId="1" xfId="0" applyFont="1" applyFill="1" applyBorder="1"/>
    <xf numFmtId="14" fontId="4" fillId="0" borderId="0" xfId="0" applyNumberFormat="1" applyFont="1"/>
    <xf numFmtId="0" fontId="5" fillId="0" borderId="0" xfId="0" applyFont="1"/>
    <xf numFmtId="0" fontId="11" fillId="0" borderId="0" xfId="0" applyFont="1"/>
    <xf numFmtId="0" fontId="12" fillId="0" borderId="0" xfId="0" applyFont="1"/>
    <xf numFmtId="0" fontId="13" fillId="0" borderId="0" xfId="0" applyFont="1"/>
    <xf numFmtId="0" fontId="14" fillId="0" borderId="0" xfId="0" applyFont="1"/>
    <xf numFmtId="0" fontId="0" fillId="13" borderId="1" xfId="0" applyFill="1" applyBorder="1"/>
    <xf numFmtId="9" fontId="0" fillId="0" borderId="0" xfId="1" applyFont="1" applyBorder="1"/>
    <xf numFmtId="0" fontId="15" fillId="9" borderId="0" xfId="0" applyFont="1" applyFill="1"/>
    <xf numFmtId="0" fontId="15" fillId="14" borderId="0" xfId="0" applyFont="1" applyFill="1"/>
    <xf numFmtId="0" fontId="15" fillId="0" borderId="0" xfId="0" applyFont="1"/>
    <xf numFmtId="0" fontId="3" fillId="9" borderId="0" xfId="0" applyFont="1" applyFill="1"/>
    <xf numFmtId="0" fontId="3" fillId="14" borderId="0" xfId="0" applyFont="1" applyFill="1"/>
    <xf numFmtId="0" fontId="2" fillId="0" borderId="1" xfId="0" applyFont="1" applyBorder="1" applyAlignment="1">
      <alignment horizontal="left"/>
    </xf>
    <xf numFmtId="0" fontId="0" fillId="14" borderId="0" xfId="0" applyFill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FF0000"/>
      <color rgb="FFFF6600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cap="none" spc="2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1989 to 2019</a:t>
            </a:r>
          </a:p>
          <a:p>
            <a:pPr>
              <a:defRPr/>
            </a:pP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cap="none" spc="20" baseline="0">
              <a:solidFill>
                <a:schemeClr val="dk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2225" cap="rnd" cmpd="sng" algn="ctr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val>
            <c:numRef>
              <c:f>Sheet2!$B$4:$B$36</c:f>
              <c:numCache>
                <c:formatCode>General</c:formatCode>
                <c:ptCount val="33"/>
                <c:pt idx="0">
                  <c:v>11</c:v>
                </c:pt>
                <c:pt idx="1">
                  <c:v>14</c:v>
                </c:pt>
                <c:pt idx="2">
                  <c:v>8</c:v>
                </c:pt>
                <c:pt idx="3">
                  <c:v>7</c:v>
                </c:pt>
                <c:pt idx="4">
                  <c:v>8</c:v>
                </c:pt>
                <c:pt idx="5">
                  <c:v>7</c:v>
                </c:pt>
                <c:pt idx="6">
                  <c:v>19</c:v>
                </c:pt>
                <c:pt idx="7">
                  <c:v>13</c:v>
                </c:pt>
                <c:pt idx="8">
                  <c:v>8</c:v>
                </c:pt>
                <c:pt idx="9">
                  <c:v>14</c:v>
                </c:pt>
                <c:pt idx="10">
                  <c:v>12</c:v>
                </c:pt>
                <c:pt idx="11">
                  <c:v>15</c:v>
                </c:pt>
                <c:pt idx="12">
                  <c:v>15</c:v>
                </c:pt>
                <c:pt idx="13">
                  <c:v>12</c:v>
                </c:pt>
                <c:pt idx="14">
                  <c:v>16</c:v>
                </c:pt>
                <c:pt idx="15">
                  <c:v>15</c:v>
                </c:pt>
                <c:pt idx="16">
                  <c:v>28</c:v>
                </c:pt>
                <c:pt idx="17">
                  <c:v>10</c:v>
                </c:pt>
                <c:pt idx="18">
                  <c:v>15</c:v>
                </c:pt>
                <c:pt idx="19">
                  <c:v>16</c:v>
                </c:pt>
                <c:pt idx="20">
                  <c:v>9</c:v>
                </c:pt>
                <c:pt idx="21">
                  <c:v>19</c:v>
                </c:pt>
                <c:pt idx="22">
                  <c:v>19</c:v>
                </c:pt>
                <c:pt idx="23">
                  <c:v>19</c:v>
                </c:pt>
                <c:pt idx="24">
                  <c:v>14</c:v>
                </c:pt>
                <c:pt idx="25">
                  <c:v>8</c:v>
                </c:pt>
                <c:pt idx="26">
                  <c:v>15</c:v>
                </c:pt>
                <c:pt idx="27">
                  <c:v>15</c:v>
                </c:pt>
                <c:pt idx="28">
                  <c:v>17</c:v>
                </c:pt>
                <c:pt idx="29">
                  <c:v>15</c:v>
                </c:pt>
                <c:pt idx="30">
                  <c:v>18</c:v>
                </c:pt>
                <c:pt idx="31">
                  <c:v>30</c:v>
                </c:pt>
                <c:pt idx="32">
                  <c:v>21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28C-4442-8F89-F4591C667CB1}"/>
            </c:ext>
          </c:extLst>
        </c:ser>
        <c:ser>
          <c:idx val="1"/>
          <c:order val="1"/>
          <c:spPr>
            <a:ln w="22225" cap="rnd" cmpd="sng" algn="ctr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val>
            <c:numRef>
              <c:f>Sheet2!$C$4:$C$36</c:f>
              <c:numCache>
                <c:formatCode>General</c:formatCode>
                <c:ptCount val="33"/>
                <c:pt idx="0">
                  <c:v>1</c:v>
                </c:pt>
                <c:pt idx="1">
                  <c:v>3</c:v>
                </c:pt>
                <c:pt idx="2">
                  <c:v>0</c:v>
                </c:pt>
                <c:pt idx="3">
                  <c:v>0</c:v>
                </c:pt>
                <c:pt idx="4">
                  <c:v>2</c:v>
                </c:pt>
                <c:pt idx="5">
                  <c:v>1</c:v>
                </c:pt>
                <c:pt idx="6">
                  <c:v>4</c:v>
                </c:pt>
                <c:pt idx="7">
                  <c:v>2</c:v>
                </c:pt>
                <c:pt idx="8">
                  <c:v>0</c:v>
                </c:pt>
                <c:pt idx="9">
                  <c:v>1</c:v>
                </c:pt>
                <c:pt idx="10">
                  <c:v>2</c:v>
                </c:pt>
                <c:pt idx="11">
                  <c:v>2</c:v>
                </c:pt>
                <c:pt idx="12">
                  <c:v>3</c:v>
                </c:pt>
                <c:pt idx="13">
                  <c:v>2</c:v>
                </c:pt>
                <c:pt idx="14">
                  <c:v>0</c:v>
                </c:pt>
                <c:pt idx="15">
                  <c:v>5</c:v>
                </c:pt>
                <c:pt idx="16">
                  <c:v>3</c:v>
                </c:pt>
                <c:pt idx="17">
                  <c:v>2</c:v>
                </c:pt>
                <c:pt idx="18">
                  <c:v>2</c:v>
                </c:pt>
                <c:pt idx="19">
                  <c:v>1</c:v>
                </c:pt>
                <c:pt idx="20">
                  <c:v>1</c:v>
                </c:pt>
                <c:pt idx="21">
                  <c:v>2</c:v>
                </c:pt>
                <c:pt idx="22">
                  <c:v>3</c:v>
                </c:pt>
                <c:pt idx="23">
                  <c:v>3</c:v>
                </c:pt>
                <c:pt idx="24">
                  <c:v>1</c:v>
                </c:pt>
                <c:pt idx="25">
                  <c:v>2</c:v>
                </c:pt>
                <c:pt idx="26">
                  <c:v>2</c:v>
                </c:pt>
                <c:pt idx="27">
                  <c:v>1</c:v>
                </c:pt>
                <c:pt idx="28">
                  <c:v>4</c:v>
                </c:pt>
                <c:pt idx="29">
                  <c:v>2</c:v>
                </c:pt>
                <c:pt idx="30">
                  <c:v>2</c:v>
                </c:pt>
                <c:pt idx="31">
                  <c:v>2</c:v>
                </c:pt>
                <c:pt idx="32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28C-4442-8F89-F4591C667CB1}"/>
            </c:ext>
          </c:extLst>
        </c:ser>
        <c:ser>
          <c:idx val="3"/>
          <c:order val="2"/>
          <c:spPr>
            <a:ln w="22225" cap="rnd" cmpd="sng" algn="ctr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val>
            <c:numRef>
              <c:f>Sheet2!$E$4:$E$36</c:f>
              <c:numCache>
                <c:formatCode>0.0</c:formatCode>
                <c:ptCount val="33"/>
                <c:pt idx="1">
                  <c:v>11</c:v>
                </c:pt>
                <c:pt idx="2">
                  <c:v>9.6666666666666661</c:v>
                </c:pt>
                <c:pt idx="3">
                  <c:v>7.666666666666667</c:v>
                </c:pt>
                <c:pt idx="4">
                  <c:v>7.333333333333333</c:v>
                </c:pt>
                <c:pt idx="5">
                  <c:v>11.333333333333334</c:v>
                </c:pt>
                <c:pt idx="6">
                  <c:v>13</c:v>
                </c:pt>
                <c:pt idx="7">
                  <c:v>13.333333333333334</c:v>
                </c:pt>
                <c:pt idx="8">
                  <c:v>11.666666666666666</c:v>
                </c:pt>
                <c:pt idx="9">
                  <c:v>11.333333333333334</c:v>
                </c:pt>
                <c:pt idx="10">
                  <c:v>13.666666666666666</c:v>
                </c:pt>
                <c:pt idx="11">
                  <c:v>14</c:v>
                </c:pt>
                <c:pt idx="12">
                  <c:v>14</c:v>
                </c:pt>
                <c:pt idx="13">
                  <c:v>14.333333333333334</c:v>
                </c:pt>
                <c:pt idx="14">
                  <c:v>14.333333333333334</c:v>
                </c:pt>
                <c:pt idx="15">
                  <c:v>19.666666666666668</c:v>
                </c:pt>
                <c:pt idx="16">
                  <c:v>17.666666666666668</c:v>
                </c:pt>
                <c:pt idx="17">
                  <c:v>17.666666666666668</c:v>
                </c:pt>
                <c:pt idx="18">
                  <c:v>13.666666666666666</c:v>
                </c:pt>
                <c:pt idx="19">
                  <c:v>13.333333333333334</c:v>
                </c:pt>
                <c:pt idx="20">
                  <c:v>14.666666666666666</c:v>
                </c:pt>
                <c:pt idx="21">
                  <c:v>15.666666666666666</c:v>
                </c:pt>
                <c:pt idx="22">
                  <c:v>19</c:v>
                </c:pt>
                <c:pt idx="23">
                  <c:v>17.333333333333332</c:v>
                </c:pt>
                <c:pt idx="24">
                  <c:v>13.666666666666666</c:v>
                </c:pt>
                <c:pt idx="25">
                  <c:v>12.333333333333334</c:v>
                </c:pt>
                <c:pt idx="26">
                  <c:v>12.666666666666666</c:v>
                </c:pt>
                <c:pt idx="27">
                  <c:v>15.666666666666666</c:v>
                </c:pt>
                <c:pt idx="28">
                  <c:v>15.666666666666666</c:v>
                </c:pt>
                <c:pt idx="29">
                  <c:v>16.666666666666668</c:v>
                </c:pt>
                <c:pt idx="30">
                  <c:v>21</c:v>
                </c:pt>
                <c:pt idx="31">
                  <c:v>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A28C-4442-8F89-F4591C667CB1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dropLines>
          <c:spPr>
            <a:ln w="9525" cap="flat" cmpd="sng" algn="ctr">
              <a:solidFill>
                <a:schemeClr val="dk1">
                  <a:lumMod val="35000"/>
                  <a:lumOff val="65000"/>
                  <a:alpha val="33000"/>
                </a:schemeClr>
              </a:solidFill>
              <a:round/>
            </a:ln>
            <a:effectLst/>
          </c:spPr>
        </c:dropLines>
        <c:smooth val="0"/>
        <c:axId val="1595946511"/>
        <c:axId val="1582040191"/>
      </c:lineChart>
      <c:catAx>
        <c:axId val="1595946511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spc="2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82040191"/>
        <c:crosses val="autoZero"/>
        <c:auto val="1"/>
        <c:lblAlgn val="ctr"/>
        <c:lblOffset val="100"/>
        <c:noMultiLvlLbl val="0"/>
      </c:catAx>
      <c:valAx>
        <c:axId val="1582040191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spc="2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95946511"/>
        <c:crosses val="autoZero"/>
        <c:crossBetween val="between"/>
      </c:valAx>
      <c:spPr>
        <a:gradFill>
          <a:gsLst>
            <a:gs pos="100000">
              <a:schemeClr val="lt1">
                <a:lumMod val="95000"/>
              </a:schemeClr>
            </a:gs>
            <a:gs pos="0">
              <a:schemeClr val="lt1"/>
            </a:gs>
          </a:gsLst>
          <a:lin ang="5400000" scaled="0"/>
        </a:gradFill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1198840769903762"/>
          <c:y val="0.91724482356372106"/>
          <c:w val="0.35900290521879541"/>
          <c:h val="5.569345910969050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Chart ECI Stroms by Month, 1989-2020</a:t>
            </a:r>
          </a:p>
          <a:p>
            <a:pPr>
              <a:defRPr/>
            </a:pPr>
            <a:endParaRPr lang="en-US"/>
          </a:p>
          <a:p>
            <a:pPr>
              <a:defRPr/>
            </a:pP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7136482939632549E-2"/>
          <c:y val="0.30076443569553807"/>
          <c:w val="0.90286351706036749"/>
          <c:h val="0.61498432487605714"/>
        </c:manualLayout>
      </c:layout>
      <c:lineChart>
        <c:grouping val="standard"/>
        <c:varyColors val="0"/>
        <c:ser>
          <c:idx val="0"/>
          <c:order val="0"/>
          <c:tx>
            <c:strRef>
              <c:f>Sheet3!$F$83</c:f>
              <c:strCache>
                <c:ptCount val="1"/>
                <c:pt idx="0">
                  <c:v>All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Sheet3!$E$84:$E$89</c:f>
              <c:strCache>
                <c:ptCount val="6"/>
                <c:pt idx="0">
                  <c:v>June</c:v>
                </c:pt>
                <c:pt idx="1">
                  <c:v>July</c:v>
                </c:pt>
                <c:pt idx="2">
                  <c:v>Aug</c:v>
                </c:pt>
                <c:pt idx="3">
                  <c:v>Sept</c:v>
                </c:pt>
                <c:pt idx="4">
                  <c:v>Oct</c:v>
                </c:pt>
                <c:pt idx="5">
                  <c:v>Nov</c:v>
                </c:pt>
              </c:strCache>
            </c:strRef>
          </c:cat>
          <c:val>
            <c:numRef>
              <c:f>Sheet3!$F$84:$F$89</c:f>
              <c:numCache>
                <c:formatCode>General</c:formatCode>
                <c:ptCount val="6"/>
                <c:pt idx="0">
                  <c:v>1</c:v>
                </c:pt>
                <c:pt idx="1">
                  <c:v>7</c:v>
                </c:pt>
                <c:pt idx="2">
                  <c:v>22</c:v>
                </c:pt>
                <c:pt idx="3">
                  <c:v>19</c:v>
                </c:pt>
                <c:pt idx="4">
                  <c:v>11</c:v>
                </c:pt>
                <c:pt idx="5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C74-4073-ADF3-7953B3237AF9}"/>
            </c:ext>
          </c:extLst>
        </c:ser>
        <c:ser>
          <c:idx val="1"/>
          <c:order val="1"/>
          <c:tx>
            <c:strRef>
              <c:f>Sheet3!$G$83</c:f>
              <c:strCache>
                <c:ptCount val="1"/>
                <c:pt idx="0">
                  <c:v>Trini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Sheet3!$E$84:$E$89</c:f>
              <c:strCache>
                <c:ptCount val="6"/>
                <c:pt idx="0">
                  <c:v>June</c:v>
                </c:pt>
                <c:pt idx="1">
                  <c:v>July</c:v>
                </c:pt>
                <c:pt idx="2">
                  <c:v>Aug</c:v>
                </c:pt>
                <c:pt idx="3">
                  <c:v>Sept</c:v>
                </c:pt>
                <c:pt idx="4">
                  <c:v>Oct</c:v>
                </c:pt>
                <c:pt idx="5">
                  <c:v>Nov</c:v>
                </c:pt>
              </c:strCache>
            </c:strRef>
          </c:cat>
          <c:val>
            <c:numRef>
              <c:f>Sheet3!$G$84:$G$89</c:f>
              <c:numCache>
                <c:formatCode>General</c:formatCode>
                <c:ptCount val="6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C74-4073-ADF3-7953B3237AF9}"/>
            </c:ext>
          </c:extLst>
        </c:ser>
        <c:ser>
          <c:idx val="2"/>
          <c:order val="2"/>
          <c:tx>
            <c:strRef>
              <c:f>Sheet3!$H$83</c:f>
              <c:strCache>
                <c:ptCount val="1"/>
                <c:pt idx="0">
                  <c:v>Grenada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strRef>
              <c:f>Sheet3!$E$84:$E$89</c:f>
              <c:strCache>
                <c:ptCount val="6"/>
                <c:pt idx="0">
                  <c:v>June</c:v>
                </c:pt>
                <c:pt idx="1">
                  <c:v>July</c:v>
                </c:pt>
                <c:pt idx="2">
                  <c:v>Aug</c:v>
                </c:pt>
                <c:pt idx="3">
                  <c:v>Sept</c:v>
                </c:pt>
                <c:pt idx="4">
                  <c:v>Oct</c:v>
                </c:pt>
                <c:pt idx="5">
                  <c:v>Nov</c:v>
                </c:pt>
              </c:strCache>
            </c:strRef>
          </c:cat>
          <c:val>
            <c:numRef>
              <c:f>Sheet3!$H$84:$H$89</c:f>
              <c:numCache>
                <c:formatCode>General</c:formatCode>
                <c:ptCount val="6"/>
                <c:pt idx="0">
                  <c:v>1</c:v>
                </c:pt>
                <c:pt idx="1">
                  <c:v>3</c:v>
                </c:pt>
                <c:pt idx="2">
                  <c:v>4</c:v>
                </c:pt>
                <c:pt idx="3">
                  <c:v>3</c:v>
                </c:pt>
                <c:pt idx="4">
                  <c:v>1</c:v>
                </c:pt>
                <c:pt idx="5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C74-4073-ADF3-7953B3237A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02405568"/>
        <c:axId val="2011700480"/>
      </c:lineChart>
      <c:catAx>
        <c:axId val="19024055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11700480"/>
        <c:crosses val="autoZero"/>
        <c:auto val="1"/>
        <c:lblAlgn val="ctr"/>
        <c:lblOffset val="100"/>
        <c:noMultiLvlLbl val="0"/>
      </c:catAx>
      <c:valAx>
        <c:axId val="20117004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024055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0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b="0" kern="1200" spc="20" baseline="0"/>
  </cs:categoryAxis>
  <cs:chartArea mods="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 cmpd="sng" algn="ctr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  <a:alpha val="33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>
        <a:solidFill>
          <a:schemeClr val="dk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gradFill>
        <a:gsLst>
          <a:gs pos="100000">
            <a:schemeClr val="lt1">
              <a:lumMod val="95000"/>
            </a:schemeClr>
          </a:gs>
          <a:gs pos="0">
            <a:schemeClr val="lt1"/>
          </a:gs>
        </a:gsLst>
        <a:lin ang="5400000" scaled="0"/>
      </a:gradFill>
    </cs:spPr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dk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 spc="20" baseline="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344047</xdr:colOff>
      <xdr:row>6</xdr:row>
      <xdr:rowOff>135700</xdr:rowOff>
    </xdr:from>
    <xdr:to>
      <xdr:col>21</xdr:col>
      <xdr:colOff>10437</xdr:colOff>
      <xdr:row>32</xdr:row>
      <xdr:rowOff>81316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B0994A7F-B45F-4977-85EC-040C4FE6D3A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579120</xdr:colOff>
      <xdr:row>76</xdr:row>
      <xdr:rowOff>167640</xdr:rowOff>
    </xdr:from>
    <xdr:to>
      <xdr:col>3</xdr:col>
      <xdr:colOff>1912620</xdr:colOff>
      <xdr:row>91</xdr:row>
      <xdr:rowOff>167640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ECC3CA29-5D89-4580-9AB7-E4688A04CD8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C9412D-C20F-47F1-8AB5-FE1C410E8877}">
  <dimension ref="A3:N37"/>
  <sheetViews>
    <sheetView zoomScale="73" zoomScaleNormal="73" workbookViewId="0">
      <selection activeCell="H1" sqref="H1"/>
    </sheetView>
  </sheetViews>
  <sheetFormatPr defaultRowHeight="14.4" x14ac:dyDescent="0.3"/>
  <cols>
    <col min="1" max="1" width="10.88671875" customWidth="1"/>
  </cols>
  <sheetData>
    <row r="3" spans="1:8" x14ac:dyDescent="0.3">
      <c r="A3" t="s">
        <v>167</v>
      </c>
      <c r="B3" t="s">
        <v>168</v>
      </c>
      <c r="C3" t="s">
        <v>169</v>
      </c>
    </row>
    <row r="4" spans="1:8" x14ac:dyDescent="0.3">
      <c r="A4">
        <f t="shared" ref="A4:A32" si="0">A5-1</f>
        <v>1989</v>
      </c>
      <c r="B4">
        <v>11</v>
      </c>
      <c r="C4">
        <v>1</v>
      </c>
      <c r="E4" s="25"/>
      <c r="H4">
        <v>1</v>
      </c>
    </row>
    <row r="5" spans="1:8" x14ac:dyDescent="0.3">
      <c r="A5">
        <f t="shared" si="0"/>
        <v>1990</v>
      </c>
      <c r="B5">
        <v>14</v>
      </c>
      <c r="C5">
        <v>3</v>
      </c>
      <c r="E5" s="25">
        <f t="shared" ref="E5:F33" si="1">(B4+B5+B6)/3</f>
        <v>11</v>
      </c>
      <c r="F5" s="25">
        <f t="shared" si="1"/>
        <v>1.3333333333333333</v>
      </c>
      <c r="H5">
        <f>H4+1</f>
        <v>2</v>
      </c>
    </row>
    <row r="6" spans="1:8" x14ac:dyDescent="0.3">
      <c r="A6">
        <f t="shared" si="0"/>
        <v>1991</v>
      </c>
      <c r="B6">
        <v>8</v>
      </c>
      <c r="C6">
        <v>0</v>
      </c>
      <c r="E6" s="25">
        <f t="shared" si="1"/>
        <v>9.6666666666666661</v>
      </c>
      <c r="F6" s="25">
        <f t="shared" si="1"/>
        <v>1</v>
      </c>
      <c r="H6">
        <f t="shared" ref="H6:H37" si="2">H5+1</f>
        <v>3</v>
      </c>
    </row>
    <row r="7" spans="1:8" x14ac:dyDescent="0.3">
      <c r="A7">
        <f t="shared" si="0"/>
        <v>1992</v>
      </c>
      <c r="B7">
        <v>7</v>
      </c>
      <c r="C7">
        <v>0</v>
      </c>
      <c r="E7" s="25">
        <f t="shared" si="1"/>
        <v>7.666666666666667</v>
      </c>
      <c r="F7" s="25">
        <f t="shared" si="1"/>
        <v>0.66666666666666663</v>
      </c>
      <c r="H7">
        <f t="shared" si="2"/>
        <v>4</v>
      </c>
    </row>
    <row r="8" spans="1:8" x14ac:dyDescent="0.3">
      <c r="A8">
        <f t="shared" si="0"/>
        <v>1993</v>
      </c>
      <c r="B8">
        <v>8</v>
      </c>
      <c r="C8">
        <v>2</v>
      </c>
      <c r="E8" s="25">
        <f t="shared" si="1"/>
        <v>7.333333333333333</v>
      </c>
      <c r="F8" s="25">
        <f t="shared" si="1"/>
        <v>1</v>
      </c>
      <c r="H8">
        <f t="shared" si="2"/>
        <v>5</v>
      </c>
    </row>
    <row r="9" spans="1:8" x14ac:dyDescent="0.3">
      <c r="A9">
        <f t="shared" si="0"/>
        <v>1994</v>
      </c>
      <c r="B9">
        <v>7</v>
      </c>
      <c r="C9">
        <v>1</v>
      </c>
      <c r="E9" s="25">
        <f t="shared" si="1"/>
        <v>11.333333333333334</v>
      </c>
      <c r="F9" s="25">
        <f t="shared" si="1"/>
        <v>2.3333333333333335</v>
      </c>
      <c r="H9">
        <f t="shared" si="2"/>
        <v>6</v>
      </c>
    </row>
    <row r="10" spans="1:8" x14ac:dyDescent="0.3">
      <c r="A10">
        <f t="shared" si="0"/>
        <v>1995</v>
      </c>
      <c r="B10">
        <v>19</v>
      </c>
      <c r="C10">
        <v>4</v>
      </c>
      <c r="E10" s="25">
        <f t="shared" si="1"/>
        <v>13</v>
      </c>
      <c r="F10" s="25">
        <f t="shared" si="1"/>
        <v>2.3333333333333335</v>
      </c>
      <c r="H10">
        <f t="shared" si="2"/>
        <v>7</v>
      </c>
    </row>
    <row r="11" spans="1:8" x14ac:dyDescent="0.3">
      <c r="A11">
        <f t="shared" si="0"/>
        <v>1996</v>
      </c>
      <c r="B11">
        <v>13</v>
      </c>
      <c r="C11">
        <v>2</v>
      </c>
      <c r="E11" s="25">
        <f t="shared" si="1"/>
        <v>13.333333333333334</v>
      </c>
      <c r="F11" s="25">
        <f t="shared" si="1"/>
        <v>2</v>
      </c>
      <c r="H11">
        <f t="shared" si="2"/>
        <v>8</v>
      </c>
    </row>
    <row r="12" spans="1:8" x14ac:dyDescent="0.3">
      <c r="A12">
        <f t="shared" si="0"/>
        <v>1997</v>
      </c>
      <c r="B12">
        <v>8</v>
      </c>
      <c r="C12">
        <v>0</v>
      </c>
      <c r="E12" s="25">
        <f t="shared" si="1"/>
        <v>11.666666666666666</v>
      </c>
      <c r="F12" s="25">
        <f t="shared" si="1"/>
        <v>1</v>
      </c>
      <c r="H12">
        <f t="shared" si="2"/>
        <v>9</v>
      </c>
    </row>
    <row r="13" spans="1:8" x14ac:dyDescent="0.3">
      <c r="A13">
        <f t="shared" si="0"/>
        <v>1998</v>
      </c>
      <c r="B13">
        <v>14</v>
      </c>
      <c r="C13">
        <v>1</v>
      </c>
      <c r="E13" s="25">
        <f t="shared" si="1"/>
        <v>11.333333333333334</v>
      </c>
      <c r="F13" s="25">
        <f t="shared" si="1"/>
        <v>1</v>
      </c>
      <c r="H13">
        <f t="shared" si="2"/>
        <v>10</v>
      </c>
    </row>
    <row r="14" spans="1:8" x14ac:dyDescent="0.3">
      <c r="A14">
        <f t="shared" si="0"/>
        <v>1999</v>
      </c>
      <c r="B14">
        <v>12</v>
      </c>
      <c r="C14">
        <v>2</v>
      </c>
      <c r="E14" s="25">
        <f t="shared" si="1"/>
        <v>13.666666666666666</v>
      </c>
      <c r="F14" s="25">
        <f t="shared" si="1"/>
        <v>1.6666666666666667</v>
      </c>
      <c r="H14">
        <f t="shared" si="2"/>
        <v>11</v>
      </c>
    </row>
    <row r="15" spans="1:8" x14ac:dyDescent="0.3">
      <c r="A15">
        <f t="shared" si="0"/>
        <v>2000</v>
      </c>
      <c r="B15">
        <v>15</v>
      </c>
      <c r="C15">
        <v>2</v>
      </c>
      <c r="E15" s="25">
        <f t="shared" si="1"/>
        <v>14</v>
      </c>
      <c r="F15" s="25">
        <f t="shared" si="1"/>
        <v>2.3333333333333335</v>
      </c>
      <c r="H15">
        <f t="shared" si="2"/>
        <v>12</v>
      </c>
    </row>
    <row r="16" spans="1:8" x14ac:dyDescent="0.3">
      <c r="A16">
        <f t="shared" si="0"/>
        <v>2001</v>
      </c>
      <c r="B16">
        <v>15</v>
      </c>
      <c r="C16">
        <v>3</v>
      </c>
      <c r="E16" s="25">
        <f t="shared" si="1"/>
        <v>14</v>
      </c>
      <c r="F16" s="25">
        <f t="shared" si="1"/>
        <v>2.3333333333333335</v>
      </c>
      <c r="H16">
        <f t="shared" si="2"/>
        <v>13</v>
      </c>
    </row>
    <row r="17" spans="1:8" x14ac:dyDescent="0.3">
      <c r="A17">
        <f t="shared" si="0"/>
        <v>2002</v>
      </c>
      <c r="B17">
        <v>12</v>
      </c>
      <c r="C17">
        <v>2</v>
      </c>
      <c r="E17" s="25">
        <f t="shared" si="1"/>
        <v>14.333333333333334</v>
      </c>
      <c r="F17" s="25">
        <f t="shared" si="1"/>
        <v>1.6666666666666667</v>
      </c>
      <c r="H17">
        <f t="shared" si="2"/>
        <v>14</v>
      </c>
    </row>
    <row r="18" spans="1:8" x14ac:dyDescent="0.3">
      <c r="A18">
        <f t="shared" si="0"/>
        <v>2003</v>
      </c>
      <c r="B18">
        <v>16</v>
      </c>
      <c r="C18">
        <v>0</v>
      </c>
      <c r="E18" s="25">
        <f t="shared" si="1"/>
        <v>14.333333333333334</v>
      </c>
      <c r="F18" s="25">
        <f t="shared" si="1"/>
        <v>2.3333333333333335</v>
      </c>
      <c r="H18">
        <f t="shared" si="2"/>
        <v>15</v>
      </c>
    </row>
    <row r="19" spans="1:8" x14ac:dyDescent="0.3">
      <c r="A19">
        <f t="shared" si="0"/>
        <v>2004</v>
      </c>
      <c r="B19">
        <v>15</v>
      </c>
      <c r="C19">
        <v>5</v>
      </c>
      <c r="E19" s="25">
        <f t="shared" si="1"/>
        <v>19.666666666666668</v>
      </c>
      <c r="F19" s="25">
        <f t="shared" si="1"/>
        <v>2.6666666666666665</v>
      </c>
      <c r="H19">
        <f t="shared" si="2"/>
        <v>16</v>
      </c>
    </row>
    <row r="20" spans="1:8" x14ac:dyDescent="0.3">
      <c r="A20">
        <f t="shared" si="0"/>
        <v>2005</v>
      </c>
      <c r="B20">
        <v>28</v>
      </c>
      <c r="C20">
        <v>3</v>
      </c>
      <c r="E20" s="25">
        <f t="shared" si="1"/>
        <v>17.666666666666668</v>
      </c>
      <c r="F20" s="25">
        <f t="shared" si="1"/>
        <v>3.3333333333333335</v>
      </c>
      <c r="H20">
        <f t="shared" si="2"/>
        <v>17</v>
      </c>
    </row>
    <row r="21" spans="1:8" x14ac:dyDescent="0.3">
      <c r="A21">
        <f t="shared" si="0"/>
        <v>2006</v>
      </c>
      <c r="B21">
        <v>10</v>
      </c>
      <c r="C21">
        <v>2</v>
      </c>
      <c r="E21" s="25">
        <f t="shared" si="1"/>
        <v>17.666666666666668</v>
      </c>
      <c r="F21" s="25">
        <f t="shared" si="1"/>
        <v>2.3333333333333335</v>
      </c>
      <c r="H21">
        <f t="shared" si="2"/>
        <v>18</v>
      </c>
    </row>
    <row r="22" spans="1:8" x14ac:dyDescent="0.3">
      <c r="A22">
        <f t="shared" si="0"/>
        <v>2007</v>
      </c>
      <c r="B22">
        <v>15</v>
      </c>
      <c r="C22">
        <v>2</v>
      </c>
      <c r="E22" s="25">
        <f t="shared" si="1"/>
        <v>13.666666666666666</v>
      </c>
      <c r="F22" s="25">
        <f t="shared" si="1"/>
        <v>1.6666666666666667</v>
      </c>
      <c r="H22">
        <f t="shared" si="2"/>
        <v>19</v>
      </c>
    </row>
    <row r="23" spans="1:8" x14ac:dyDescent="0.3">
      <c r="A23">
        <f t="shared" si="0"/>
        <v>2008</v>
      </c>
      <c r="B23">
        <v>16</v>
      </c>
      <c r="C23">
        <v>1</v>
      </c>
      <c r="E23" s="25">
        <f t="shared" si="1"/>
        <v>13.333333333333334</v>
      </c>
      <c r="F23" s="25">
        <f t="shared" si="1"/>
        <v>1.3333333333333333</v>
      </c>
      <c r="H23">
        <f t="shared" si="2"/>
        <v>20</v>
      </c>
    </row>
    <row r="24" spans="1:8" x14ac:dyDescent="0.3">
      <c r="A24">
        <f t="shared" si="0"/>
        <v>2009</v>
      </c>
      <c r="B24">
        <v>9</v>
      </c>
      <c r="C24">
        <v>1</v>
      </c>
      <c r="E24" s="25">
        <f t="shared" si="1"/>
        <v>14.666666666666666</v>
      </c>
      <c r="F24" s="25">
        <f t="shared" si="1"/>
        <v>1.3333333333333333</v>
      </c>
      <c r="H24">
        <f t="shared" si="2"/>
        <v>21</v>
      </c>
    </row>
    <row r="25" spans="1:8" x14ac:dyDescent="0.3">
      <c r="A25">
        <f t="shared" si="0"/>
        <v>2010</v>
      </c>
      <c r="B25">
        <v>19</v>
      </c>
      <c r="C25">
        <v>2</v>
      </c>
      <c r="E25" s="25">
        <f t="shared" si="1"/>
        <v>15.666666666666666</v>
      </c>
      <c r="F25" s="25">
        <f t="shared" si="1"/>
        <v>2</v>
      </c>
      <c r="H25">
        <f t="shared" si="2"/>
        <v>22</v>
      </c>
    </row>
    <row r="26" spans="1:8" x14ac:dyDescent="0.3">
      <c r="A26">
        <f t="shared" si="0"/>
        <v>2011</v>
      </c>
      <c r="B26">
        <v>19</v>
      </c>
      <c r="C26">
        <v>3</v>
      </c>
      <c r="E26" s="25">
        <f t="shared" si="1"/>
        <v>19</v>
      </c>
      <c r="F26" s="25">
        <f t="shared" si="1"/>
        <v>2.6666666666666665</v>
      </c>
      <c r="H26">
        <f t="shared" si="2"/>
        <v>23</v>
      </c>
    </row>
    <row r="27" spans="1:8" x14ac:dyDescent="0.3">
      <c r="A27">
        <f t="shared" si="0"/>
        <v>2012</v>
      </c>
      <c r="B27">
        <v>19</v>
      </c>
      <c r="C27">
        <v>3</v>
      </c>
      <c r="E27" s="25">
        <f t="shared" si="1"/>
        <v>17.333333333333332</v>
      </c>
      <c r="F27" s="25">
        <f t="shared" si="1"/>
        <v>2.3333333333333335</v>
      </c>
      <c r="H27">
        <f t="shared" si="2"/>
        <v>24</v>
      </c>
    </row>
    <row r="28" spans="1:8" x14ac:dyDescent="0.3">
      <c r="A28">
        <f t="shared" si="0"/>
        <v>2013</v>
      </c>
      <c r="B28">
        <v>14</v>
      </c>
      <c r="C28">
        <v>1</v>
      </c>
      <c r="E28" s="25">
        <f t="shared" si="1"/>
        <v>13.666666666666666</v>
      </c>
      <c r="F28" s="25">
        <f t="shared" si="1"/>
        <v>2</v>
      </c>
      <c r="H28">
        <f t="shared" si="2"/>
        <v>25</v>
      </c>
    </row>
    <row r="29" spans="1:8" x14ac:dyDescent="0.3">
      <c r="A29">
        <f t="shared" si="0"/>
        <v>2014</v>
      </c>
      <c r="B29">
        <v>8</v>
      </c>
      <c r="C29">
        <v>2</v>
      </c>
      <c r="E29" s="25">
        <f t="shared" si="1"/>
        <v>12.333333333333334</v>
      </c>
      <c r="F29" s="25">
        <f t="shared" si="1"/>
        <v>1.6666666666666667</v>
      </c>
      <c r="H29">
        <f t="shared" si="2"/>
        <v>26</v>
      </c>
    </row>
    <row r="30" spans="1:8" x14ac:dyDescent="0.3">
      <c r="A30">
        <f t="shared" si="0"/>
        <v>2015</v>
      </c>
      <c r="B30">
        <v>15</v>
      </c>
      <c r="C30">
        <v>2</v>
      </c>
      <c r="E30" s="25">
        <f t="shared" si="1"/>
        <v>12.666666666666666</v>
      </c>
      <c r="F30" s="25">
        <f t="shared" si="1"/>
        <v>1.6666666666666667</v>
      </c>
      <c r="H30">
        <f t="shared" si="2"/>
        <v>27</v>
      </c>
    </row>
    <row r="31" spans="1:8" x14ac:dyDescent="0.3">
      <c r="A31">
        <f t="shared" si="0"/>
        <v>2016</v>
      </c>
      <c r="B31">
        <v>15</v>
      </c>
      <c r="C31">
        <v>1</v>
      </c>
      <c r="E31" s="25">
        <f t="shared" si="1"/>
        <v>15.666666666666666</v>
      </c>
      <c r="F31" s="25">
        <f t="shared" si="1"/>
        <v>2.3333333333333335</v>
      </c>
      <c r="H31">
        <f t="shared" si="2"/>
        <v>28</v>
      </c>
    </row>
    <row r="32" spans="1:8" x14ac:dyDescent="0.3">
      <c r="A32">
        <f t="shared" si="0"/>
        <v>2017</v>
      </c>
      <c r="B32">
        <v>17</v>
      </c>
      <c r="C32">
        <v>4</v>
      </c>
      <c r="E32" s="25">
        <f t="shared" si="1"/>
        <v>15.666666666666666</v>
      </c>
      <c r="F32" s="25">
        <f t="shared" si="1"/>
        <v>2.3333333333333335</v>
      </c>
      <c r="H32">
        <f t="shared" si="2"/>
        <v>29</v>
      </c>
    </row>
    <row r="33" spans="1:14" x14ac:dyDescent="0.3">
      <c r="A33">
        <f>A34-1</f>
        <v>2018</v>
      </c>
      <c r="B33">
        <v>15</v>
      </c>
      <c r="C33">
        <v>2</v>
      </c>
      <c r="E33" s="25">
        <f t="shared" si="1"/>
        <v>16.666666666666668</v>
      </c>
      <c r="F33" s="25">
        <f t="shared" si="1"/>
        <v>2.6666666666666665</v>
      </c>
      <c r="H33">
        <f t="shared" si="2"/>
        <v>30</v>
      </c>
    </row>
    <row r="34" spans="1:14" ht="18" x14ac:dyDescent="0.35">
      <c r="A34">
        <v>2019</v>
      </c>
      <c r="B34">
        <v>18</v>
      </c>
      <c r="C34">
        <v>2</v>
      </c>
      <c r="E34" s="25">
        <f t="shared" ref="E34:E35" si="3">(B33+B34+B35)/3</f>
        <v>21</v>
      </c>
      <c r="F34" s="25">
        <f t="shared" ref="F34:F35" si="4">(C33+C34+C35)/3</f>
        <v>2</v>
      </c>
      <c r="H34">
        <f t="shared" si="2"/>
        <v>31</v>
      </c>
      <c r="J34" s="23" t="s">
        <v>184</v>
      </c>
      <c r="K34" s="23"/>
    </row>
    <row r="35" spans="1:14" ht="18" x14ac:dyDescent="0.35">
      <c r="A35">
        <v>2020</v>
      </c>
      <c r="B35">
        <v>30</v>
      </c>
      <c r="C35">
        <v>2</v>
      </c>
      <c r="E35" s="25">
        <f t="shared" si="3"/>
        <v>23</v>
      </c>
      <c r="F35" s="25">
        <f t="shared" si="4"/>
        <v>2</v>
      </c>
      <c r="H35">
        <f t="shared" si="2"/>
        <v>32</v>
      </c>
      <c r="N35" s="23" t="s">
        <v>246</v>
      </c>
    </row>
    <row r="36" spans="1:14" x14ac:dyDescent="0.3">
      <c r="A36">
        <v>2021</v>
      </c>
      <c r="B36">
        <v>21</v>
      </c>
      <c r="C36">
        <v>2</v>
      </c>
      <c r="H36">
        <f t="shared" si="2"/>
        <v>33</v>
      </c>
    </row>
    <row r="37" spans="1:14" x14ac:dyDescent="0.3">
      <c r="A37">
        <v>2022</v>
      </c>
      <c r="H37">
        <f t="shared" si="2"/>
        <v>34</v>
      </c>
    </row>
  </sheetData>
  <sortState xmlns:xlrd2="http://schemas.microsoft.com/office/spreadsheetml/2017/richdata2" ref="A4:E34">
    <sortCondition ref="A4:A34"/>
  </sortState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1F8BE5-C080-4AF4-9099-14D819B25254}">
  <dimension ref="A1:HB34"/>
  <sheetViews>
    <sheetView workbookViewId="0">
      <selection activeCell="A21" sqref="A21"/>
    </sheetView>
  </sheetViews>
  <sheetFormatPr defaultRowHeight="14.4" x14ac:dyDescent="0.3"/>
  <cols>
    <col min="11" max="210" width="1.6640625" customWidth="1"/>
  </cols>
  <sheetData>
    <row r="1" spans="1:210" x14ac:dyDescent="0.3">
      <c r="A1" t="s">
        <v>197</v>
      </c>
      <c r="K1" s="45" t="s">
        <v>228</v>
      </c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1" t="s">
        <v>175</v>
      </c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45" t="s">
        <v>181</v>
      </c>
      <c r="BG1" s="45"/>
      <c r="BH1" s="45"/>
      <c r="BI1" s="45"/>
      <c r="BJ1" s="45"/>
      <c r="BK1" s="45"/>
      <c r="BL1" s="45"/>
      <c r="BM1" s="45"/>
      <c r="BN1" s="45"/>
      <c r="BO1" s="45"/>
      <c r="BP1" s="45"/>
      <c r="BQ1" s="45"/>
      <c r="BR1" s="45"/>
      <c r="BS1" s="45"/>
      <c r="BT1" s="45"/>
      <c r="BU1" s="45"/>
      <c r="BV1" s="45"/>
      <c r="BW1" s="45"/>
      <c r="BX1" s="45"/>
      <c r="BY1" s="45"/>
      <c r="BZ1" s="45"/>
      <c r="CA1" s="45"/>
      <c r="CB1" s="45"/>
      <c r="CC1" s="45"/>
      <c r="CD1" s="45"/>
      <c r="CE1" s="45"/>
      <c r="CF1" s="45"/>
      <c r="CG1" s="45"/>
      <c r="CH1" s="45"/>
      <c r="CI1" s="45"/>
      <c r="CJ1" s="45"/>
      <c r="CK1" s="1" t="s">
        <v>229</v>
      </c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45" t="s">
        <v>230</v>
      </c>
      <c r="DQ1" s="45"/>
      <c r="DR1" s="45"/>
      <c r="DS1" s="45"/>
      <c r="DT1" s="45"/>
      <c r="DU1" s="45"/>
      <c r="DV1" s="45"/>
      <c r="DW1" s="45"/>
      <c r="DX1" s="45"/>
      <c r="DY1" s="45"/>
      <c r="DZ1" s="45"/>
      <c r="EA1" s="45"/>
      <c r="EB1" s="45"/>
      <c r="EC1" s="45"/>
      <c r="ED1" s="45"/>
      <c r="EE1" s="45"/>
      <c r="EF1" s="45"/>
      <c r="EG1" s="45"/>
      <c r="EH1" s="45"/>
      <c r="EI1" s="45"/>
      <c r="EJ1" s="45"/>
      <c r="EK1" s="45"/>
      <c r="EL1" s="45"/>
      <c r="EM1" s="45"/>
      <c r="EN1" s="45"/>
      <c r="EO1" s="45"/>
      <c r="EP1" s="45"/>
      <c r="EQ1" s="45"/>
      <c r="ER1" s="45"/>
      <c r="ES1" s="45"/>
      <c r="ET1" s="1" t="s">
        <v>231</v>
      </c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45" t="s">
        <v>232</v>
      </c>
      <c r="FZ1" s="45"/>
      <c r="GA1" s="45"/>
      <c r="GB1" s="45"/>
      <c r="GC1" s="45"/>
      <c r="GD1" s="45"/>
      <c r="GE1" s="45"/>
      <c r="GF1" s="46"/>
      <c r="GG1" s="46"/>
      <c r="GH1" s="46"/>
      <c r="GI1" s="46"/>
      <c r="GJ1" s="46"/>
      <c r="GK1" s="46"/>
      <c r="GL1" s="46"/>
      <c r="GM1" s="46"/>
      <c r="GN1" s="46"/>
      <c r="GO1" s="46"/>
      <c r="GP1" s="46"/>
      <c r="GQ1" s="46"/>
      <c r="GR1" s="46"/>
      <c r="GS1" s="46"/>
      <c r="GT1" s="46"/>
      <c r="GU1" s="46"/>
      <c r="GV1" s="46"/>
      <c r="GW1" s="46"/>
      <c r="GX1" s="46"/>
      <c r="GY1" s="46"/>
      <c r="GZ1" s="46"/>
      <c r="HA1" s="46"/>
      <c r="HB1" s="46"/>
    </row>
    <row r="2" spans="1:210" x14ac:dyDescent="0.3">
      <c r="A2" s="5"/>
      <c r="B2" s="5" t="s">
        <v>169</v>
      </c>
      <c r="C2" s="5" t="s">
        <v>218</v>
      </c>
      <c r="D2" s="5" t="s">
        <v>200</v>
      </c>
      <c r="E2" s="5" t="s">
        <v>219</v>
      </c>
      <c r="F2" s="5" t="s">
        <v>220</v>
      </c>
      <c r="G2" s="5"/>
      <c r="H2" s="5" t="s">
        <v>221</v>
      </c>
      <c r="I2" s="5"/>
      <c r="K2" s="44">
        <v>15</v>
      </c>
      <c r="L2">
        <v>16</v>
      </c>
      <c r="M2" s="43">
        <v>17</v>
      </c>
      <c r="N2" s="43">
        <v>18</v>
      </c>
      <c r="O2" s="43">
        <v>19</v>
      </c>
      <c r="P2" s="43">
        <v>20</v>
      </c>
      <c r="Q2" s="43">
        <v>21</v>
      </c>
      <c r="R2" s="43">
        <v>22</v>
      </c>
      <c r="S2" s="43">
        <v>23</v>
      </c>
      <c r="T2">
        <v>24</v>
      </c>
      <c r="U2">
        <v>25</v>
      </c>
      <c r="V2">
        <v>26</v>
      </c>
      <c r="W2">
        <v>27</v>
      </c>
      <c r="X2">
        <v>28</v>
      </c>
      <c r="Y2">
        <v>29</v>
      </c>
      <c r="Z2">
        <v>30</v>
      </c>
      <c r="AA2" s="43">
        <v>31</v>
      </c>
      <c r="AB2" s="43">
        <v>1</v>
      </c>
      <c r="AC2" s="43">
        <v>2</v>
      </c>
      <c r="AD2" s="43">
        <v>3</v>
      </c>
      <c r="AE2" s="43">
        <v>4</v>
      </c>
      <c r="AF2" s="43">
        <v>5</v>
      </c>
      <c r="AG2" s="43">
        <v>6</v>
      </c>
      <c r="AH2">
        <v>7</v>
      </c>
      <c r="AI2">
        <v>8</v>
      </c>
      <c r="AJ2">
        <v>9</v>
      </c>
      <c r="AK2">
        <v>10</v>
      </c>
      <c r="AL2">
        <v>11</v>
      </c>
      <c r="AM2">
        <v>12</v>
      </c>
      <c r="AN2">
        <v>13</v>
      </c>
      <c r="AO2" s="43">
        <v>14</v>
      </c>
      <c r="AP2" s="43">
        <v>15</v>
      </c>
      <c r="AQ2" s="43">
        <v>16</v>
      </c>
      <c r="AR2" s="43">
        <v>17</v>
      </c>
      <c r="AS2" s="43">
        <v>18</v>
      </c>
      <c r="AT2" s="43">
        <v>19</v>
      </c>
      <c r="AU2" s="43">
        <v>20</v>
      </c>
      <c r="AV2">
        <v>21</v>
      </c>
      <c r="AW2">
        <v>22</v>
      </c>
      <c r="AX2">
        <v>23</v>
      </c>
      <c r="AY2">
        <v>24</v>
      </c>
      <c r="AZ2">
        <v>25</v>
      </c>
      <c r="BA2">
        <v>26</v>
      </c>
      <c r="BB2">
        <v>27</v>
      </c>
      <c r="BC2" s="43">
        <v>28</v>
      </c>
      <c r="BD2" s="43">
        <v>29</v>
      </c>
      <c r="BE2" s="43">
        <v>30</v>
      </c>
      <c r="BF2" s="43">
        <v>1</v>
      </c>
      <c r="BG2" s="43">
        <v>2</v>
      </c>
      <c r="BH2" s="43">
        <v>3</v>
      </c>
      <c r="BI2" s="43">
        <v>4</v>
      </c>
      <c r="BJ2">
        <v>5</v>
      </c>
      <c r="BK2">
        <v>6</v>
      </c>
      <c r="BL2">
        <v>7</v>
      </c>
      <c r="BM2">
        <v>8</v>
      </c>
      <c r="BN2">
        <v>9</v>
      </c>
      <c r="BO2">
        <v>10</v>
      </c>
      <c r="BP2">
        <v>11</v>
      </c>
      <c r="BQ2" s="43">
        <v>12</v>
      </c>
      <c r="BR2" s="43">
        <v>13</v>
      </c>
      <c r="BS2" s="43">
        <v>14</v>
      </c>
      <c r="BT2" s="43">
        <v>15</v>
      </c>
      <c r="BU2" s="43">
        <v>16</v>
      </c>
      <c r="BV2" s="43">
        <v>17</v>
      </c>
      <c r="BW2" s="43">
        <v>18</v>
      </c>
      <c r="BX2">
        <v>19</v>
      </c>
      <c r="BY2">
        <v>20</v>
      </c>
      <c r="BZ2">
        <v>21</v>
      </c>
      <c r="CA2">
        <v>22</v>
      </c>
      <c r="CB2">
        <v>23</v>
      </c>
      <c r="CC2">
        <v>24</v>
      </c>
      <c r="CD2">
        <v>25</v>
      </c>
      <c r="CE2" s="43">
        <v>26</v>
      </c>
      <c r="CF2" s="43">
        <v>27</v>
      </c>
      <c r="CG2" s="43">
        <v>28</v>
      </c>
      <c r="CH2" s="43">
        <v>29</v>
      </c>
      <c r="CI2" s="43">
        <v>30</v>
      </c>
      <c r="CJ2" s="43">
        <v>31</v>
      </c>
      <c r="CK2" s="43">
        <v>1</v>
      </c>
      <c r="CL2">
        <v>2</v>
      </c>
      <c r="CM2">
        <v>3</v>
      </c>
      <c r="CN2">
        <v>4</v>
      </c>
      <c r="CO2">
        <v>5</v>
      </c>
      <c r="CP2">
        <v>6</v>
      </c>
      <c r="CQ2">
        <v>7</v>
      </c>
      <c r="CR2">
        <v>8</v>
      </c>
      <c r="CS2" s="43">
        <v>9</v>
      </c>
      <c r="CT2" s="43">
        <v>10</v>
      </c>
      <c r="CU2" s="43">
        <v>11</v>
      </c>
      <c r="CV2" s="43">
        <v>12</v>
      </c>
      <c r="CW2" s="43">
        <v>13</v>
      </c>
      <c r="CX2" s="43">
        <v>14</v>
      </c>
      <c r="CY2" s="43">
        <v>15</v>
      </c>
      <c r="CZ2">
        <v>16</v>
      </c>
      <c r="DA2">
        <v>17</v>
      </c>
      <c r="DB2">
        <v>18</v>
      </c>
      <c r="DC2">
        <v>19</v>
      </c>
      <c r="DD2">
        <v>20</v>
      </c>
      <c r="DE2">
        <v>21</v>
      </c>
      <c r="DF2">
        <v>22</v>
      </c>
      <c r="DG2" s="43">
        <v>23</v>
      </c>
      <c r="DH2" s="43">
        <v>24</v>
      </c>
      <c r="DI2" s="43">
        <v>25</v>
      </c>
      <c r="DJ2" s="43">
        <v>26</v>
      </c>
      <c r="DK2" s="43">
        <v>27</v>
      </c>
      <c r="DL2" s="43">
        <v>28</v>
      </c>
      <c r="DM2" s="43">
        <v>29</v>
      </c>
      <c r="DN2">
        <v>30</v>
      </c>
      <c r="DO2">
        <v>31</v>
      </c>
      <c r="DP2">
        <v>1</v>
      </c>
      <c r="DQ2">
        <v>2</v>
      </c>
      <c r="DR2">
        <v>3</v>
      </c>
      <c r="DS2">
        <v>4</v>
      </c>
      <c r="DT2">
        <v>5</v>
      </c>
      <c r="DU2" s="43">
        <v>6</v>
      </c>
      <c r="DV2" s="43">
        <v>7</v>
      </c>
      <c r="DW2" s="43">
        <v>8</v>
      </c>
      <c r="DX2" s="43">
        <v>9</v>
      </c>
      <c r="DY2" s="43">
        <v>10</v>
      </c>
      <c r="DZ2" s="43">
        <v>11</v>
      </c>
      <c r="EA2" s="43">
        <v>12</v>
      </c>
      <c r="EB2">
        <v>13</v>
      </c>
      <c r="EC2">
        <v>14</v>
      </c>
      <c r="ED2">
        <v>15</v>
      </c>
      <c r="EE2">
        <v>16</v>
      </c>
      <c r="EF2">
        <v>17</v>
      </c>
      <c r="EG2">
        <v>18</v>
      </c>
      <c r="EH2">
        <v>19</v>
      </c>
      <c r="EI2" s="43">
        <v>20</v>
      </c>
      <c r="EJ2" s="43">
        <v>21</v>
      </c>
      <c r="EK2" s="43">
        <v>22</v>
      </c>
      <c r="EL2" s="43">
        <v>23</v>
      </c>
      <c r="EM2" s="43">
        <v>24</v>
      </c>
      <c r="EN2" s="43">
        <v>25</v>
      </c>
      <c r="EO2" s="43">
        <v>26</v>
      </c>
      <c r="EP2">
        <v>27</v>
      </c>
      <c r="EQ2">
        <v>28</v>
      </c>
      <c r="ER2">
        <v>29</v>
      </c>
      <c r="ES2">
        <v>30</v>
      </c>
      <c r="ET2">
        <v>1</v>
      </c>
      <c r="EU2">
        <v>2</v>
      </c>
      <c r="EV2">
        <v>3</v>
      </c>
      <c r="EW2" s="43">
        <v>4</v>
      </c>
      <c r="EX2" s="43">
        <v>5</v>
      </c>
      <c r="EY2" s="43">
        <v>6</v>
      </c>
      <c r="EZ2" s="43">
        <v>7</v>
      </c>
      <c r="FA2" s="43">
        <v>8</v>
      </c>
      <c r="FB2" s="43">
        <v>9</v>
      </c>
      <c r="FC2" s="43">
        <v>10</v>
      </c>
      <c r="FD2">
        <v>11</v>
      </c>
      <c r="FE2">
        <v>12</v>
      </c>
      <c r="FF2">
        <v>13</v>
      </c>
      <c r="FG2">
        <v>14</v>
      </c>
      <c r="FH2">
        <v>15</v>
      </c>
      <c r="FI2">
        <v>16</v>
      </c>
      <c r="FJ2">
        <v>17</v>
      </c>
      <c r="FK2" s="43">
        <v>18</v>
      </c>
      <c r="FL2" s="43">
        <v>19</v>
      </c>
      <c r="FM2" s="43">
        <v>20</v>
      </c>
      <c r="FN2" s="43">
        <v>21</v>
      </c>
      <c r="FO2" s="43">
        <v>22</v>
      </c>
      <c r="FP2" s="43">
        <v>23</v>
      </c>
      <c r="FQ2" s="43">
        <v>24</v>
      </c>
      <c r="FR2">
        <v>25</v>
      </c>
      <c r="FS2">
        <v>26</v>
      </c>
      <c r="FT2">
        <v>27</v>
      </c>
      <c r="FU2">
        <v>28</v>
      </c>
      <c r="FV2">
        <v>29</v>
      </c>
      <c r="FW2">
        <v>30</v>
      </c>
      <c r="FX2">
        <v>31</v>
      </c>
      <c r="FY2" s="43">
        <v>1</v>
      </c>
      <c r="FZ2" s="43">
        <v>2</v>
      </c>
      <c r="GA2" s="43">
        <v>3</v>
      </c>
      <c r="GB2" s="43">
        <v>4</v>
      </c>
      <c r="GC2" s="43">
        <v>5</v>
      </c>
      <c r="GD2" s="43">
        <v>6</v>
      </c>
      <c r="GE2" s="43">
        <v>7</v>
      </c>
      <c r="GF2">
        <v>8</v>
      </c>
      <c r="GG2">
        <v>9</v>
      </c>
      <c r="GH2">
        <v>10</v>
      </c>
      <c r="GI2">
        <v>11</v>
      </c>
      <c r="GJ2">
        <v>12</v>
      </c>
      <c r="GK2">
        <v>13</v>
      </c>
      <c r="GL2">
        <v>14</v>
      </c>
      <c r="GM2" s="43">
        <v>15</v>
      </c>
      <c r="GN2" s="43">
        <v>16</v>
      </c>
      <c r="GO2" s="43">
        <v>17</v>
      </c>
      <c r="GP2" s="43">
        <v>18</v>
      </c>
      <c r="GQ2" s="43">
        <v>19</v>
      </c>
      <c r="GR2" s="43">
        <v>20</v>
      </c>
      <c r="GS2" s="43">
        <v>21</v>
      </c>
      <c r="GT2">
        <v>22</v>
      </c>
      <c r="GU2">
        <v>23</v>
      </c>
      <c r="GV2">
        <v>24</v>
      </c>
      <c r="GW2">
        <v>25</v>
      </c>
      <c r="GX2">
        <v>26</v>
      </c>
      <c r="GY2">
        <v>27</v>
      </c>
      <c r="GZ2">
        <v>28</v>
      </c>
      <c r="HA2" s="43">
        <v>29</v>
      </c>
      <c r="HB2" s="43">
        <v>30</v>
      </c>
    </row>
    <row r="3" spans="1:210" x14ac:dyDescent="0.3">
      <c r="A3" s="5" t="s">
        <v>198</v>
      </c>
      <c r="B3" s="5">
        <v>1</v>
      </c>
      <c r="C3" s="5"/>
      <c r="D3" s="5"/>
      <c r="E3" s="5"/>
      <c r="F3" s="5"/>
      <c r="G3" s="5"/>
      <c r="H3" s="5"/>
      <c r="I3" s="5"/>
      <c r="J3">
        <v>1</v>
      </c>
      <c r="L3" s="39"/>
      <c r="M3" s="39"/>
      <c r="N3" s="39"/>
      <c r="O3" s="39"/>
      <c r="P3" s="39"/>
      <c r="Q3" s="39"/>
    </row>
    <row r="4" spans="1:210" x14ac:dyDescent="0.3">
      <c r="A4" s="5" t="s">
        <v>199</v>
      </c>
      <c r="B4" s="5">
        <v>1</v>
      </c>
      <c r="C4" s="5"/>
      <c r="D4" s="5"/>
      <c r="E4" s="5"/>
      <c r="F4" s="5"/>
      <c r="G4" s="5"/>
      <c r="H4" s="5"/>
      <c r="I4" s="5"/>
      <c r="J4">
        <f>J3+1</f>
        <v>2</v>
      </c>
      <c r="W4" s="38"/>
      <c r="X4" s="38"/>
    </row>
    <row r="5" spans="1:210" x14ac:dyDescent="0.3">
      <c r="A5" s="5" t="s">
        <v>200</v>
      </c>
      <c r="B5" s="5"/>
      <c r="C5" s="5"/>
      <c r="D5" s="5"/>
      <c r="E5" s="5"/>
      <c r="F5" s="5">
        <v>1</v>
      </c>
      <c r="G5" s="5"/>
      <c r="H5" s="5"/>
      <c r="I5" s="5"/>
      <c r="J5">
        <f t="shared" ref="J5:J31" si="0">J4+1</f>
        <v>3</v>
      </c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</row>
    <row r="6" spans="1:210" x14ac:dyDescent="0.3">
      <c r="A6" s="5" t="s">
        <v>201</v>
      </c>
      <c r="B6" s="5"/>
      <c r="C6" s="5">
        <v>1</v>
      </c>
      <c r="D6" s="5"/>
      <c r="E6" s="5"/>
      <c r="F6" s="5"/>
      <c r="G6" s="5"/>
      <c r="H6" s="5"/>
      <c r="I6" s="5"/>
      <c r="J6">
        <f t="shared" si="0"/>
        <v>4</v>
      </c>
      <c r="AW6" s="38"/>
      <c r="AX6" s="38"/>
      <c r="AY6" s="38"/>
    </row>
    <row r="7" spans="1:210" x14ac:dyDescent="0.3">
      <c r="A7" s="5" t="s">
        <v>202</v>
      </c>
      <c r="B7" s="5"/>
      <c r="C7" s="5">
        <v>1</v>
      </c>
      <c r="D7" s="5"/>
      <c r="E7" s="5"/>
      <c r="F7" s="5"/>
      <c r="G7" s="5"/>
      <c r="H7" s="5">
        <v>1</v>
      </c>
      <c r="I7" s="5"/>
      <c r="J7">
        <f t="shared" si="0"/>
        <v>5</v>
      </c>
      <c r="BI7" s="38"/>
      <c r="BJ7" s="38"/>
      <c r="BK7" s="38"/>
      <c r="BL7" s="38"/>
    </row>
    <row r="8" spans="1:210" x14ac:dyDescent="0.3">
      <c r="A8" s="5" t="s">
        <v>203</v>
      </c>
      <c r="B8" s="5">
        <v>1</v>
      </c>
      <c r="C8" s="5"/>
      <c r="D8" s="5"/>
      <c r="E8" s="5"/>
      <c r="F8" s="5"/>
      <c r="G8" s="5"/>
      <c r="H8" s="5"/>
      <c r="I8" s="5"/>
      <c r="J8">
        <f t="shared" si="0"/>
        <v>6</v>
      </c>
      <c r="BN8" s="38"/>
      <c r="BO8" s="38"/>
      <c r="BP8" s="38"/>
    </row>
    <row r="9" spans="1:210" x14ac:dyDescent="0.3">
      <c r="A9" s="5" t="s">
        <v>204</v>
      </c>
      <c r="B9" s="5"/>
      <c r="C9" s="5"/>
      <c r="D9" s="5"/>
      <c r="E9" s="5">
        <v>1</v>
      </c>
      <c r="F9" s="5"/>
      <c r="G9" s="5"/>
      <c r="H9" s="5"/>
      <c r="I9" s="5"/>
      <c r="J9">
        <f t="shared" si="0"/>
        <v>7</v>
      </c>
      <c r="BZ9" s="38"/>
      <c r="CA9" s="38"/>
      <c r="CB9" s="38"/>
      <c r="CC9" s="38"/>
      <c r="CD9" s="38"/>
    </row>
    <row r="10" spans="1:210" x14ac:dyDescent="0.3">
      <c r="A10" s="5" t="s">
        <v>116</v>
      </c>
      <c r="B10" s="5"/>
      <c r="C10" s="5"/>
      <c r="D10" s="5"/>
      <c r="E10" s="5"/>
      <c r="F10" s="5">
        <v>1</v>
      </c>
      <c r="G10" s="5"/>
      <c r="H10" s="5"/>
      <c r="I10" s="5"/>
      <c r="J10">
        <f t="shared" si="0"/>
        <v>8</v>
      </c>
      <c r="CB10" s="40"/>
      <c r="CC10" s="40"/>
      <c r="CD10" s="40"/>
      <c r="CE10" s="40"/>
      <c r="CF10" s="40"/>
    </row>
    <row r="11" spans="1:210" x14ac:dyDescent="0.3">
      <c r="A11" s="5" t="s">
        <v>205</v>
      </c>
      <c r="B11" s="5"/>
      <c r="C11" s="5"/>
      <c r="D11" s="5">
        <v>1</v>
      </c>
      <c r="E11" s="5"/>
      <c r="F11" s="5"/>
      <c r="G11" s="5"/>
      <c r="H11" s="5"/>
      <c r="I11" s="5" t="s">
        <v>222</v>
      </c>
      <c r="J11">
        <f t="shared" si="0"/>
        <v>9</v>
      </c>
      <c r="CI11" s="40"/>
      <c r="CJ11" s="40"/>
      <c r="CK11" s="40"/>
      <c r="CL11" s="40"/>
      <c r="CM11" s="40"/>
      <c r="CN11" s="40"/>
      <c r="CO11" s="40"/>
    </row>
    <row r="12" spans="1:210" x14ac:dyDescent="0.3">
      <c r="A12" s="5" t="s">
        <v>206</v>
      </c>
      <c r="B12" s="5"/>
      <c r="C12" s="5"/>
      <c r="D12" s="5"/>
      <c r="E12" s="5">
        <v>1</v>
      </c>
      <c r="F12" s="5"/>
      <c r="G12" s="5"/>
      <c r="H12" s="5"/>
      <c r="I12" s="5"/>
      <c r="J12">
        <f t="shared" si="0"/>
        <v>10</v>
      </c>
      <c r="CU12" s="38"/>
      <c r="CV12" s="38"/>
      <c r="CW12" s="38"/>
      <c r="CX12" s="38"/>
      <c r="CY12" s="38"/>
      <c r="CZ12" s="38"/>
    </row>
    <row r="13" spans="1:210" x14ac:dyDescent="0.3">
      <c r="A13" s="5" t="s">
        <v>207</v>
      </c>
      <c r="B13" s="5"/>
      <c r="C13" s="5">
        <v>1</v>
      </c>
      <c r="D13" s="5"/>
      <c r="E13" s="5"/>
      <c r="F13" s="5"/>
      <c r="G13" s="5"/>
      <c r="H13" s="5"/>
      <c r="I13" s="5"/>
      <c r="J13">
        <f t="shared" si="0"/>
        <v>11</v>
      </c>
      <c r="CX13" s="38"/>
      <c r="CY13" s="38"/>
      <c r="CZ13" s="38"/>
    </row>
    <row r="14" spans="1:210" x14ac:dyDescent="0.3">
      <c r="A14" s="5" t="s">
        <v>208</v>
      </c>
      <c r="B14" s="5"/>
      <c r="C14" s="5">
        <v>1</v>
      </c>
      <c r="D14" s="5"/>
      <c r="E14" s="5"/>
      <c r="F14" s="5"/>
      <c r="G14" s="5"/>
      <c r="H14" s="5"/>
      <c r="I14" s="5" t="s">
        <v>223</v>
      </c>
      <c r="J14">
        <f t="shared" si="0"/>
        <v>12</v>
      </c>
      <c r="DD14" s="41"/>
      <c r="DE14" s="41"/>
      <c r="DF14" s="41"/>
      <c r="DG14" s="41"/>
      <c r="DH14" s="41"/>
      <c r="DI14" s="41"/>
      <c r="DJ14" s="41"/>
      <c r="DK14" s="41"/>
      <c r="DL14" s="41"/>
    </row>
    <row r="15" spans="1:210" x14ac:dyDescent="0.3">
      <c r="A15" s="5" t="s">
        <v>209</v>
      </c>
      <c r="B15" s="5"/>
      <c r="C15" s="5"/>
      <c r="D15" s="5" t="s">
        <v>200</v>
      </c>
      <c r="E15" s="5"/>
      <c r="F15" s="5"/>
      <c r="G15" s="5"/>
      <c r="H15" s="5"/>
      <c r="I15" s="5" t="s">
        <v>224</v>
      </c>
      <c r="J15">
        <f t="shared" si="0"/>
        <v>13</v>
      </c>
      <c r="DD15" s="40"/>
      <c r="DE15" s="40"/>
      <c r="DF15" s="40"/>
      <c r="DG15" s="40"/>
      <c r="DH15" s="40"/>
      <c r="DI15" s="40"/>
    </row>
    <row r="16" spans="1:210" x14ac:dyDescent="0.3">
      <c r="A16" s="5" t="s">
        <v>211</v>
      </c>
      <c r="B16" s="5"/>
      <c r="C16" s="5">
        <v>1</v>
      </c>
      <c r="D16" s="5"/>
      <c r="E16" s="5"/>
      <c r="F16" s="5"/>
      <c r="G16" s="5"/>
      <c r="H16" s="5"/>
      <c r="I16" s="5"/>
      <c r="J16">
        <f t="shared" si="0"/>
        <v>14</v>
      </c>
      <c r="DO16" s="40"/>
      <c r="DP16" s="40"/>
      <c r="DQ16" s="40"/>
      <c r="DR16" s="40"/>
      <c r="DS16" s="40"/>
    </row>
    <row r="17" spans="1:178" x14ac:dyDescent="0.3">
      <c r="A17" s="5" t="s">
        <v>210</v>
      </c>
      <c r="B17" s="5"/>
      <c r="C17" s="5"/>
      <c r="D17" s="5">
        <v>1</v>
      </c>
      <c r="E17" s="5"/>
      <c r="F17" s="5"/>
      <c r="G17" s="5"/>
      <c r="H17" s="5"/>
      <c r="I17" s="5"/>
      <c r="J17">
        <f t="shared" si="0"/>
        <v>15</v>
      </c>
      <c r="DV17" s="42"/>
      <c r="DW17" s="42"/>
      <c r="DX17" s="42"/>
      <c r="DY17" s="42"/>
      <c r="DZ17" s="42"/>
      <c r="EA17" s="42"/>
      <c r="EB17" s="42"/>
      <c r="EC17" s="42"/>
      <c r="ED17" s="42"/>
      <c r="EE17" s="42"/>
      <c r="EF17" s="42"/>
      <c r="EG17" s="42"/>
      <c r="EH17" s="42"/>
      <c r="EI17" s="42"/>
      <c r="EJ17" s="42"/>
      <c r="EK17" s="42"/>
    </row>
    <row r="18" spans="1:178" x14ac:dyDescent="0.3">
      <c r="A18" s="5" t="s">
        <v>212</v>
      </c>
      <c r="B18" s="5"/>
      <c r="C18" s="5">
        <v>1</v>
      </c>
      <c r="D18" s="5"/>
      <c r="E18" s="5"/>
      <c r="F18" s="5"/>
      <c r="G18" s="5"/>
      <c r="H18" s="5">
        <v>1</v>
      </c>
      <c r="I18" s="5"/>
      <c r="J18">
        <f t="shared" si="0"/>
        <v>16</v>
      </c>
      <c r="DV18" s="38"/>
      <c r="DW18" s="38"/>
      <c r="DX18" s="38"/>
      <c r="DY18" s="38"/>
      <c r="DZ18" s="38"/>
      <c r="EA18" s="38"/>
      <c r="EB18" s="38"/>
      <c r="EC18" s="38"/>
    </row>
    <row r="19" spans="1:178" x14ac:dyDescent="0.3">
      <c r="A19" s="5" t="s">
        <v>213</v>
      </c>
      <c r="B19" s="5"/>
      <c r="C19" s="5"/>
      <c r="D19" s="5"/>
      <c r="E19" s="5">
        <v>1</v>
      </c>
      <c r="F19" s="5"/>
      <c r="G19" s="5"/>
      <c r="H19" s="5"/>
      <c r="I19" s="5"/>
      <c r="J19">
        <f t="shared" si="0"/>
        <v>17</v>
      </c>
      <c r="DZ19" s="40"/>
      <c r="EA19" s="40"/>
      <c r="EB19" s="40"/>
      <c r="EC19" s="40"/>
      <c r="ED19" s="40"/>
      <c r="EE19" s="40"/>
      <c r="EF19" s="40"/>
    </row>
    <row r="20" spans="1:178" x14ac:dyDescent="0.3">
      <c r="A20" s="5" t="s">
        <v>214</v>
      </c>
      <c r="B20" s="5"/>
      <c r="C20" s="5"/>
      <c r="D20" s="5"/>
      <c r="E20" s="5"/>
      <c r="F20" s="5">
        <v>1</v>
      </c>
      <c r="G20" s="5"/>
      <c r="H20" s="5"/>
      <c r="I20" s="5"/>
      <c r="J20">
        <f t="shared" si="0"/>
        <v>18</v>
      </c>
      <c r="EA20" s="41"/>
      <c r="EB20" s="41"/>
      <c r="EC20" s="41"/>
      <c r="ED20" s="41"/>
      <c r="EE20" s="41"/>
      <c r="EF20" s="41"/>
      <c r="EG20" s="41"/>
      <c r="EH20" s="41"/>
      <c r="EI20" s="41"/>
      <c r="EJ20" s="41"/>
      <c r="EK20" s="41"/>
      <c r="EL20" s="41"/>
      <c r="EM20" s="41"/>
    </row>
    <row r="21" spans="1:178" x14ac:dyDescent="0.3">
      <c r="A21" s="5" t="s">
        <v>174</v>
      </c>
      <c r="B21" s="5"/>
      <c r="C21" s="5"/>
      <c r="D21" s="5"/>
      <c r="E21" s="5">
        <v>1</v>
      </c>
      <c r="F21" s="5"/>
      <c r="G21" s="5"/>
      <c r="H21" s="5">
        <v>1</v>
      </c>
      <c r="I21" s="5"/>
      <c r="J21">
        <f t="shared" si="0"/>
        <v>19</v>
      </c>
      <c r="EC21" s="38"/>
      <c r="ED21" s="38"/>
      <c r="EE21" s="38"/>
      <c r="EF21" s="38"/>
    </row>
    <row r="22" spans="1:178" x14ac:dyDescent="0.3">
      <c r="A22" s="5" t="s">
        <v>215</v>
      </c>
      <c r="B22" s="5"/>
      <c r="C22" s="5"/>
      <c r="D22" s="5"/>
      <c r="E22" s="5">
        <v>1</v>
      </c>
      <c r="F22" s="5"/>
      <c r="G22" s="5"/>
      <c r="H22" s="5"/>
      <c r="I22" s="5"/>
      <c r="J22">
        <f t="shared" si="0"/>
        <v>20</v>
      </c>
      <c r="EF22" s="38"/>
      <c r="EG22" s="38"/>
      <c r="EH22" s="38"/>
      <c r="EI22" s="38"/>
      <c r="EJ22" s="38"/>
      <c r="EK22" s="38"/>
    </row>
    <row r="23" spans="1:178" x14ac:dyDescent="0.3">
      <c r="A23" s="5" t="s">
        <v>199</v>
      </c>
      <c r="B23" s="5"/>
      <c r="C23" s="5"/>
      <c r="D23" s="5"/>
      <c r="E23" s="5"/>
      <c r="F23" s="5">
        <v>1</v>
      </c>
      <c r="G23" s="5"/>
      <c r="H23" s="5"/>
      <c r="I23" s="5"/>
      <c r="J23">
        <f t="shared" si="0"/>
        <v>21</v>
      </c>
      <c r="EG23" s="38"/>
      <c r="EH23" s="38"/>
      <c r="EI23" s="38"/>
      <c r="EJ23" s="38"/>
    </row>
    <row r="24" spans="1:178" x14ac:dyDescent="0.3">
      <c r="A24" s="5" t="s">
        <v>216</v>
      </c>
      <c r="B24" s="5"/>
      <c r="C24" s="5"/>
      <c r="D24" s="5"/>
      <c r="E24" s="5">
        <v>1</v>
      </c>
      <c r="F24" s="5"/>
      <c r="G24" s="5"/>
      <c r="H24" s="5"/>
      <c r="I24" s="5"/>
      <c r="J24">
        <f t="shared" si="0"/>
        <v>22</v>
      </c>
      <c r="EC24" s="38"/>
      <c r="ED24" s="38"/>
      <c r="EE24" s="38"/>
      <c r="EF24" s="38"/>
      <c r="EG24" s="38"/>
    </row>
    <row r="25" spans="1:178" x14ac:dyDescent="0.3">
      <c r="A25" s="5" t="s">
        <v>198</v>
      </c>
      <c r="B25" s="5"/>
      <c r="C25" s="5"/>
      <c r="D25" s="5"/>
      <c r="E25" s="5">
        <v>1</v>
      </c>
      <c r="F25" s="5"/>
      <c r="G25" s="5"/>
      <c r="H25" s="5"/>
      <c r="I25" s="5"/>
      <c r="J25">
        <f t="shared" si="0"/>
        <v>23</v>
      </c>
      <c r="EU25" s="38"/>
      <c r="EV25" s="38"/>
      <c r="EW25" s="38"/>
      <c r="EX25" s="38"/>
      <c r="EY25" s="38"/>
    </row>
    <row r="26" spans="1:178" x14ac:dyDescent="0.3">
      <c r="A26" s="5" t="s">
        <v>204</v>
      </c>
      <c r="B26" s="5"/>
      <c r="C26" s="5"/>
      <c r="D26" s="5">
        <v>1</v>
      </c>
      <c r="E26" s="5"/>
      <c r="F26" s="5"/>
      <c r="G26" s="5"/>
      <c r="H26" s="5"/>
      <c r="I26" s="5"/>
      <c r="J26">
        <f t="shared" si="0"/>
        <v>24</v>
      </c>
      <c r="EX26" s="41"/>
      <c r="EY26" s="41"/>
      <c r="EZ26" s="41"/>
      <c r="FA26" s="41"/>
      <c r="FB26" s="41"/>
      <c r="FC26" s="41"/>
    </row>
    <row r="27" spans="1:178" x14ac:dyDescent="0.3">
      <c r="A27" s="5" t="s">
        <v>201</v>
      </c>
      <c r="B27" s="5"/>
      <c r="C27" s="5"/>
      <c r="D27" s="5">
        <v>1</v>
      </c>
      <c r="E27" s="5">
        <v>1</v>
      </c>
      <c r="F27" s="5"/>
      <c r="G27" s="5"/>
      <c r="H27" s="5"/>
      <c r="I27" s="5" t="s">
        <v>224</v>
      </c>
      <c r="J27">
        <f t="shared" si="0"/>
        <v>25</v>
      </c>
      <c r="FL27" s="41"/>
      <c r="FM27" s="41"/>
      <c r="FN27" s="41"/>
      <c r="FO27" s="41"/>
      <c r="FP27" s="41"/>
      <c r="FQ27" s="41"/>
      <c r="FR27" s="41"/>
      <c r="FS27" s="41"/>
    </row>
    <row r="28" spans="1:178" x14ac:dyDescent="0.3">
      <c r="A28" s="5" t="s">
        <v>202</v>
      </c>
      <c r="B28" s="5"/>
      <c r="C28" s="5">
        <v>1</v>
      </c>
      <c r="D28" s="5"/>
      <c r="E28" s="5"/>
      <c r="F28" s="5"/>
      <c r="G28" s="5"/>
      <c r="H28" s="5">
        <v>1</v>
      </c>
      <c r="I28" s="5"/>
      <c r="J28">
        <f t="shared" si="0"/>
        <v>26</v>
      </c>
      <c r="FR28" s="40"/>
      <c r="FS28" s="40"/>
      <c r="FT28" s="40"/>
      <c r="FU28" s="40"/>
      <c r="FV28" s="40"/>
    </row>
    <row r="29" spans="1:178" x14ac:dyDescent="0.3">
      <c r="A29" s="5" t="s">
        <v>217</v>
      </c>
      <c r="B29" s="5"/>
      <c r="C29" s="5"/>
      <c r="D29" s="5">
        <v>1</v>
      </c>
      <c r="E29" s="5"/>
      <c r="F29" s="5">
        <v>1</v>
      </c>
      <c r="G29" s="5"/>
      <c r="H29" s="5"/>
      <c r="I29" s="5" t="s">
        <v>224</v>
      </c>
      <c r="J29">
        <f t="shared" si="0"/>
        <v>27</v>
      </c>
    </row>
    <row r="30" spans="1:178" x14ac:dyDescent="0.3">
      <c r="A30" s="5" t="s">
        <v>225</v>
      </c>
      <c r="B30" s="5"/>
      <c r="C30" s="5"/>
      <c r="D30" s="5">
        <v>1</v>
      </c>
      <c r="E30" s="5"/>
      <c r="F30" s="5"/>
      <c r="G30" s="5"/>
      <c r="H30" s="5"/>
      <c r="I30" s="5" t="s">
        <v>226</v>
      </c>
      <c r="J30">
        <f t="shared" si="0"/>
        <v>28</v>
      </c>
    </row>
    <row r="31" spans="1:178" x14ac:dyDescent="0.3">
      <c r="A31" s="5" t="s">
        <v>227</v>
      </c>
      <c r="B31" s="5"/>
      <c r="C31" s="5">
        <v>1</v>
      </c>
      <c r="D31" s="5"/>
      <c r="E31" s="5"/>
      <c r="F31" s="5"/>
      <c r="G31" s="5"/>
      <c r="H31" s="5"/>
      <c r="I31" s="5"/>
      <c r="J31">
        <f t="shared" si="0"/>
        <v>29</v>
      </c>
    </row>
    <row r="32" spans="1:178" x14ac:dyDescent="0.3">
      <c r="A32" s="5"/>
      <c r="B32" s="5">
        <f>SUM(B3:B31)</f>
        <v>3</v>
      </c>
      <c r="C32" s="5">
        <f>SUM(C3:C31)</f>
        <v>8</v>
      </c>
      <c r="D32" s="5">
        <f>SUM(D3:D31)</f>
        <v>6</v>
      </c>
      <c r="E32" s="5">
        <f>SUM(E3:E31)</f>
        <v>8</v>
      </c>
      <c r="F32" s="5">
        <f>SUM(F3:F31)</f>
        <v>5</v>
      </c>
      <c r="G32" s="5">
        <f>SUM(B32:F32)</f>
        <v>30</v>
      </c>
      <c r="H32" s="5">
        <f>SUM(H3:H31)</f>
        <v>4</v>
      </c>
      <c r="I32" s="5"/>
    </row>
    <row r="33" spans="1:9" x14ac:dyDescent="0.3">
      <c r="A33" s="5"/>
      <c r="B33" s="5"/>
      <c r="C33" s="5"/>
      <c r="D33" s="5"/>
      <c r="E33" s="5"/>
      <c r="F33" s="5"/>
      <c r="G33" s="5"/>
      <c r="H33" s="5"/>
      <c r="I33" s="5"/>
    </row>
    <row r="34" spans="1:9" x14ac:dyDescent="0.3">
      <c r="A34" s="5"/>
      <c r="B34" s="5" t="s">
        <v>169</v>
      </c>
      <c r="C34" s="5" t="s">
        <v>218</v>
      </c>
      <c r="D34" s="5" t="s">
        <v>200</v>
      </c>
      <c r="E34" s="5" t="s">
        <v>219</v>
      </c>
      <c r="F34" s="5" t="s">
        <v>220</v>
      </c>
      <c r="G34" s="5"/>
      <c r="H34" s="5" t="s">
        <v>221</v>
      </c>
      <c r="I34" s="5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CAA173-6A08-4F36-8D1B-2289A075BB7F}">
  <sheetPr>
    <pageSetUpPr fitToPage="1"/>
  </sheetPr>
  <dimension ref="A1:U164"/>
  <sheetViews>
    <sheetView tabSelected="1" topLeftCell="A8" zoomScale="91" workbookViewId="0">
      <selection activeCell="A16" sqref="A16"/>
    </sheetView>
  </sheetViews>
  <sheetFormatPr defaultRowHeight="14.4" x14ac:dyDescent="0.3"/>
  <cols>
    <col min="1" max="1" width="20" customWidth="1"/>
    <col min="2" max="2" width="14.44140625" customWidth="1"/>
    <col min="3" max="3" width="28.33203125" customWidth="1"/>
    <col min="4" max="4" width="39" customWidth="1"/>
    <col min="5" max="5" width="4.88671875" customWidth="1"/>
    <col min="6" max="7" width="4.5546875" customWidth="1"/>
    <col min="8" max="9" width="5.109375" customWidth="1"/>
    <col min="10" max="10" width="5.6640625" customWidth="1"/>
    <col min="11" max="11" width="3.33203125" customWidth="1"/>
    <col min="12" max="12" width="4.5546875" customWidth="1"/>
    <col min="13" max="14" width="4.33203125" customWidth="1"/>
    <col min="15" max="15" width="5.109375" customWidth="1"/>
    <col min="16" max="16" width="4.88671875" customWidth="1"/>
    <col min="17" max="17" width="3.6640625" customWidth="1"/>
    <col min="18" max="18" width="4" customWidth="1"/>
    <col min="19" max="19" width="4.5546875" customWidth="1"/>
    <col min="20" max="20" width="4.33203125" customWidth="1"/>
  </cols>
  <sheetData>
    <row r="1" spans="1:21" ht="28.8" x14ac:dyDescent="0.55000000000000004">
      <c r="A1" s="2"/>
      <c r="B1" s="54" t="s">
        <v>265</v>
      </c>
    </row>
    <row r="2" spans="1:21" ht="23.4" x14ac:dyDescent="0.45">
      <c r="A2" s="2"/>
      <c r="B2" s="2"/>
      <c r="C2" s="2" t="s">
        <v>266</v>
      </c>
    </row>
    <row r="3" spans="1:21" ht="23.4" x14ac:dyDescent="0.45">
      <c r="A3" s="52">
        <v>45201</v>
      </c>
    </row>
    <row r="4" spans="1:21" ht="21" x14ac:dyDescent="0.4">
      <c r="A4" s="53"/>
      <c r="B4" s="56" t="s">
        <v>260</v>
      </c>
      <c r="C4" s="55"/>
      <c r="D4" s="57"/>
      <c r="I4" s="1" t="s">
        <v>257</v>
      </c>
    </row>
    <row r="5" spans="1:21" ht="15.6" x14ac:dyDescent="0.3">
      <c r="A5" s="36"/>
      <c r="I5" s="63" t="s">
        <v>258</v>
      </c>
      <c r="J5" s="60">
        <v>19</v>
      </c>
      <c r="M5" s="1" t="s">
        <v>249</v>
      </c>
    </row>
    <row r="6" spans="1:21" ht="15.6" x14ac:dyDescent="0.3">
      <c r="A6" s="48"/>
      <c r="I6" s="64" t="s">
        <v>259</v>
      </c>
      <c r="J6" s="61">
        <v>15</v>
      </c>
      <c r="K6">
        <v>1</v>
      </c>
      <c r="L6">
        <v>2</v>
      </c>
      <c r="M6">
        <v>3</v>
      </c>
      <c r="N6">
        <v>4</v>
      </c>
      <c r="O6">
        <v>5</v>
      </c>
      <c r="P6">
        <v>6</v>
      </c>
      <c r="Q6">
        <v>7</v>
      </c>
      <c r="R6">
        <v>8</v>
      </c>
      <c r="S6">
        <v>9</v>
      </c>
      <c r="T6">
        <v>10</v>
      </c>
    </row>
    <row r="7" spans="1:21" ht="15.6" x14ac:dyDescent="0.3">
      <c r="A7" s="3" t="s">
        <v>248</v>
      </c>
      <c r="B7" s="4"/>
      <c r="C7" s="4"/>
      <c r="D7" s="4"/>
      <c r="E7" s="5"/>
      <c r="F7" s="5"/>
      <c r="G7" s="5"/>
      <c r="H7" s="5"/>
      <c r="K7" s="5" t="s">
        <v>29</v>
      </c>
      <c r="L7" s="5" t="s">
        <v>124</v>
      </c>
      <c r="M7" s="5" t="s">
        <v>119</v>
      </c>
      <c r="N7" s="5" t="s">
        <v>120</v>
      </c>
      <c r="O7" s="5" t="s">
        <v>121</v>
      </c>
      <c r="P7" s="5" t="s">
        <v>122</v>
      </c>
      <c r="Q7" s="5" t="s">
        <v>123</v>
      </c>
      <c r="R7" s="5" t="s">
        <v>125</v>
      </c>
      <c r="S7" s="5" t="s">
        <v>126</v>
      </c>
      <c r="T7" s="5" t="s">
        <v>127</v>
      </c>
    </row>
    <row r="8" spans="1:21" ht="15.6" x14ac:dyDescent="0.3">
      <c r="A8" s="3" t="s">
        <v>113</v>
      </c>
      <c r="B8" s="4"/>
      <c r="C8" s="4"/>
      <c r="D8" s="4"/>
      <c r="E8" s="5" t="s">
        <v>114</v>
      </c>
      <c r="F8" s="5" t="s">
        <v>115</v>
      </c>
      <c r="G8" s="5" t="s">
        <v>116</v>
      </c>
      <c r="H8" s="5" t="s">
        <v>117</v>
      </c>
      <c r="K8" s="5"/>
      <c r="L8" s="5"/>
      <c r="M8" s="5"/>
      <c r="N8" s="5"/>
      <c r="O8" s="5"/>
      <c r="P8" s="5"/>
      <c r="Q8" s="5"/>
      <c r="R8" s="5"/>
      <c r="S8" s="5"/>
      <c r="T8" s="5"/>
    </row>
    <row r="9" spans="1:21" ht="15.6" x14ac:dyDescent="0.3">
      <c r="A9" s="4"/>
      <c r="B9" s="3" t="s">
        <v>85</v>
      </c>
      <c r="C9" s="4"/>
      <c r="D9" s="4"/>
      <c r="E9" s="11"/>
      <c r="F9" s="14"/>
      <c r="G9" s="9"/>
      <c r="H9" s="8"/>
      <c r="K9" s="5"/>
      <c r="L9" s="5"/>
      <c r="M9" s="5"/>
      <c r="N9" s="5"/>
      <c r="O9" s="5"/>
      <c r="P9" s="5"/>
      <c r="Q9" s="5"/>
      <c r="R9" s="5"/>
      <c r="S9" s="5"/>
      <c r="T9" s="5"/>
    </row>
    <row r="10" spans="1:21" x14ac:dyDescent="0.3">
      <c r="A10" s="4"/>
      <c r="B10" s="4"/>
      <c r="C10" s="32" t="s">
        <v>238</v>
      </c>
      <c r="D10" s="4"/>
      <c r="E10" s="11"/>
      <c r="F10" s="14"/>
      <c r="G10" s="9"/>
      <c r="H10" s="8"/>
      <c r="K10" s="5"/>
      <c r="L10" s="5"/>
      <c r="M10" s="5"/>
      <c r="N10" s="5"/>
      <c r="O10" s="5"/>
      <c r="P10" s="5"/>
      <c r="Q10" s="5"/>
      <c r="R10" s="5"/>
      <c r="S10" s="5"/>
      <c r="T10" s="5"/>
    </row>
    <row r="11" spans="1:21" x14ac:dyDescent="0.3">
      <c r="A11" s="4"/>
      <c r="B11" s="4"/>
      <c r="C11" s="4"/>
      <c r="D11" s="4" t="s">
        <v>93</v>
      </c>
      <c r="E11" s="11"/>
      <c r="F11" s="14"/>
      <c r="G11" s="9"/>
      <c r="H11" s="8"/>
      <c r="K11" s="5"/>
      <c r="L11" s="5"/>
      <c r="M11" s="5"/>
      <c r="N11" s="5"/>
      <c r="O11" s="5"/>
      <c r="P11" s="5"/>
      <c r="Q11" s="5"/>
      <c r="R11" s="5"/>
      <c r="S11" s="5"/>
      <c r="T11" s="5"/>
    </row>
    <row r="12" spans="1:21" x14ac:dyDescent="0.3">
      <c r="A12" s="4"/>
      <c r="B12" s="4"/>
      <c r="C12" s="4"/>
      <c r="D12" s="4" t="s">
        <v>86</v>
      </c>
      <c r="E12" s="11"/>
      <c r="F12" s="14"/>
      <c r="G12" s="9"/>
      <c r="H12" s="8"/>
      <c r="K12" s="5"/>
      <c r="L12" s="5"/>
      <c r="M12" s="5"/>
      <c r="N12" s="5"/>
      <c r="O12" s="5"/>
      <c r="P12" s="5"/>
      <c r="Q12" s="5"/>
      <c r="R12" s="5"/>
      <c r="S12" s="5"/>
      <c r="T12" s="5"/>
    </row>
    <row r="13" spans="1:21" x14ac:dyDescent="0.3">
      <c r="A13" s="4"/>
      <c r="B13" s="4"/>
      <c r="C13" s="4"/>
      <c r="D13" s="4"/>
      <c r="E13" s="11"/>
      <c r="F13" s="14"/>
      <c r="G13" s="9"/>
      <c r="H13" s="8"/>
      <c r="K13" s="5"/>
      <c r="L13" s="5"/>
      <c r="M13" s="5"/>
      <c r="N13" s="5"/>
      <c r="O13" s="5"/>
      <c r="P13" s="5"/>
      <c r="Q13" s="5"/>
      <c r="R13" s="5"/>
      <c r="S13" s="5"/>
      <c r="T13" s="5"/>
    </row>
    <row r="14" spans="1:21" x14ac:dyDescent="0.3">
      <c r="A14" s="65" t="s">
        <v>267</v>
      </c>
      <c r="B14" s="4"/>
      <c r="C14" s="4"/>
      <c r="D14" s="4" t="s">
        <v>264</v>
      </c>
      <c r="E14" s="11"/>
      <c r="F14" s="14"/>
      <c r="G14" s="9"/>
      <c r="H14" s="8"/>
      <c r="K14" s="5"/>
      <c r="L14" s="5"/>
      <c r="M14" s="5"/>
      <c r="N14" s="5"/>
      <c r="O14" s="5"/>
      <c r="P14" s="5"/>
      <c r="Q14" s="5"/>
      <c r="R14" s="5"/>
      <c r="S14" s="5"/>
      <c r="T14" s="5"/>
    </row>
    <row r="15" spans="1:21" x14ac:dyDescent="0.3">
      <c r="A15" s="5" t="s">
        <v>6</v>
      </c>
      <c r="B15" s="7">
        <v>45099</v>
      </c>
      <c r="C15" s="5" t="s">
        <v>247</v>
      </c>
      <c r="D15" s="5" t="s">
        <v>261</v>
      </c>
      <c r="E15" s="11"/>
      <c r="F15" s="14">
        <v>1</v>
      </c>
      <c r="G15" s="9"/>
      <c r="H15" s="8"/>
      <c r="I15" s="66">
        <v>1</v>
      </c>
      <c r="K15" s="5"/>
      <c r="L15" s="5"/>
      <c r="M15" s="5"/>
      <c r="N15" s="5"/>
      <c r="O15" s="5"/>
      <c r="P15" s="5"/>
      <c r="Q15" s="5"/>
      <c r="R15" s="14">
        <v>1</v>
      </c>
      <c r="S15" s="5"/>
      <c r="T15" s="5"/>
    </row>
    <row r="16" spans="1:21" x14ac:dyDescent="0.3">
      <c r="A16" s="5" t="s">
        <v>268</v>
      </c>
      <c r="B16" s="7">
        <v>45201</v>
      </c>
      <c r="C16" s="5" t="s">
        <v>269</v>
      </c>
      <c r="D16" s="5" t="s">
        <v>270</v>
      </c>
      <c r="E16" s="11"/>
      <c r="F16" s="14">
        <v>1</v>
      </c>
      <c r="G16" s="9"/>
      <c r="H16" s="8"/>
      <c r="K16" s="5"/>
      <c r="L16" s="5"/>
      <c r="M16" s="14">
        <v>1</v>
      </c>
      <c r="N16" s="5"/>
      <c r="O16" s="5"/>
      <c r="P16" s="5"/>
      <c r="Q16" s="5"/>
      <c r="R16" s="5"/>
      <c r="S16" s="5"/>
      <c r="T16" s="5"/>
      <c r="U16" t="s">
        <v>271</v>
      </c>
    </row>
    <row r="17" spans="1:21" x14ac:dyDescent="0.3">
      <c r="A17" s="4"/>
      <c r="B17" s="4"/>
      <c r="C17" s="4"/>
      <c r="D17" s="4"/>
      <c r="E17" s="11"/>
      <c r="F17" s="14"/>
      <c r="G17" s="9"/>
      <c r="H17" s="8"/>
      <c r="K17" s="5"/>
      <c r="L17" s="5"/>
      <c r="M17" s="5"/>
      <c r="N17" s="5"/>
      <c r="O17" s="5"/>
      <c r="P17" s="5"/>
      <c r="Q17" s="5"/>
      <c r="R17" s="5"/>
      <c r="S17" s="5"/>
      <c r="T17" s="5"/>
    </row>
    <row r="18" spans="1:21" x14ac:dyDescent="0.3">
      <c r="A18" s="4" t="s">
        <v>253</v>
      </c>
      <c r="B18" s="4"/>
      <c r="C18" s="4" t="s">
        <v>262</v>
      </c>
      <c r="D18" s="4" t="s">
        <v>263</v>
      </c>
      <c r="E18" s="11"/>
      <c r="F18" s="14"/>
      <c r="G18" s="9"/>
      <c r="H18" s="8"/>
      <c r="J18">
        <v>14</v>
      </c>
      <c r="K18" s="5"/>
      <c r="L18" s="5"/>
      <c r="M18" s="5"/>
      <c r="N18" s="5"/>
      <c r="O18" s="5"/>
      <c r="P18" s="5"/>
      <c r="Q18" s="5"/>
      <c r="R18" s="5"/>
      <c r="S18" s="5"/>
      <c r="T18" s="5"/>
      <c r="U18" t="s">
        <v>250</v>
      </c>
    </row>
    <row r="19" spans="1:21" x14ac:dyDescent="0.3">
      <c r="A19" s="5" t="s">
        <v>251</v>
      </c>
      <c r="B19" s="7">
        <v>44821</v>
      </c>
      <c r="C19" s="5" t="s">
        <v>39</v>
      </c>
      <c r="D19" s="5" t="s">
        <v>252</v>
      </c>
      <c r="E19" s="11"/>
      <c r="F19" s="14"/>
      <c r="G19" s="9"/>
      <c r="H19" s="8"/>
      <c r="K19" s="5"/>
      <c r="L19" s="5"/>
      <c r="M19" s="5"/>
      <c r="N19" s="14">
        <v>1</v>
      </c>
      <c r="O19" s="5"/>
      <c r="P19" s="5"/>
      <c r="Q19" s="5"/>
      <c r="R19" s="5"/>
      <c r="S19" s="5"/>
      <c r="T19" s="5"/>
      <c r="U19" t="s">
        <v>256</v>
      </c>
    </row>
    <row r="20" spans="1:21" x14ac:dyDescent="0.3">
      <c r="A20" s="4"/>
      <c r="B20" s="4"/>
      <c r="C20" s="4"/>
      <c r="D20" s="4"/>
      <c r="E20" s="11"/>
      <c r="F20" s="14"/>
      <c r="G20" s="9"/>
      <c r="H20" s="8"/>
      <c r="K20" s="5"/>
      <c r="L20" s="5"/>
      <c r="M20" s="5"/>
      <c r="N20" s="5"/>
      <c r="O20" s="5"/>
      <c r="P20" s="5"/>
      <c r="Q20" s="5"/>
      <c r="R20" s="5"/>
      <c r="S20" s="5"/>
      <c r="T20" s="5"/>
    </row>
    <row r="21" spans="1:21" x14ac:dyDescent="0.3">
      <c r="A21" s="4"/>
      <c r="B21" s="4"/>
      <c r="C21" s="4"/>
      <c r="D21" s="4"/>
      <c r="E21" s="11"/>
      <c r="F21" s="14"/>
      <c r="G21" s="9"/>
      <c r="H21" s="8"/>
      <c r="K21" s="5"/>
      <c r="L21" s="5"/>
      <c r="M21" s="5"/>
      <c r="N21" s="5"/>
      <c r="O21" s="5"/>
      <c r="P21" s="5"/>
      <c r="Q21" s="5"/>
      <c r="R21" s="5"/>
      <c r="S21" s="5"/>
      <c r="T21" s="5"/>
    </row>
    <row r="22" spans="1:21" x14ac:dyDescent="0.3">
      <c r="A22" s="4" t="s">
        <v>243</v>
      </c>
      <c r="B22" s="34">
        <v>0.09</v>
      </c>
      <c r="C22" s="4"/>
      <c r="D22" s="4" t="s">
        <v>244</v>
      </c>
      <c r="E22" s="11"/>
      <c r="F22" s="14"/>
      <c r="G22" s="9"/>
      <c r="H22" s="8"/>
      <c r="J22">
        <v>21</v>
      </c>
      <c r="K22" s="5"/>
      <c r="L22" s="5"/>
      <c r="M22" s="5"/>
      <c r="N22" s="5"/>
      <c r="O22" s="5"/>
      <c r="P22" s="5"/>
      <c r="Q22" s="5"/>
      <c r="R22" s="5"/>
      <c r="S22" s="5"/>
      <c r="T22" s="5"/>
    </row>
    <row r="23" spans="1:21" x14ac:dyDescent="0.3">
      <c r="A23" s="9" t="s">
        <v>240</v>
      </c>
      <c r="B23" s="10">
        <v>44379</v>
      </c>
      <c r="C23" s="9" t="s">
        <v>9</v>
      </c>
      <c r="D23" s="9" t="s">
        <v>239</v>
      </c>
      <c r="E23" s="11"/>
      <c r="F23" s="14"/>
      <c r="G23" s="9">
        <v>1</v>
      </c>
      <c r="H23" s="8"/>
      <c r="K23" s="5"/>
      <c r="L23" s="5"/>
      <c r="M23" s="5"/>
      <c r="N23" s="5"/>
      <c r="O23" s="5"/>
      <c r="P23" s="5"/>
      <c r="Q23" s="5"/>
      <c r="R23" s="9">
        <v>1</v>
      </c>
      <c r="S23" s="5"/>
      <c r="T23" s="5"/>
    </row>
    <row r="24" spans="1:21" x14ac:dyDescent="0.3">
      <c r="A24" s="5" t="s">
        <v>241</v>
      </c>
      <c r="B24" s="7">
        <v>44422</v>
      </c>
      <c r="C24" s="5" t="s">
        <v>39</v>
      </c>
      <c r="D24" s="5" t="s">
        <v>242</v>
      </c>
      <c r="E24" s="11"/>
      <c r="F24" s="14">
        <v>1</v>
      </c>
      <c r="G24" s="9"/>
      <c r="H24" s="8"/>
      <c r="K24" s="5"/>
      <c r="L24" s="5"/>
      <c r="M24" s="5"/>
      <c r="N24" s="14">
        <v>1</v>
      </c>
      <c r="O24" s="5"/>
      <c r="P24" s="5"/>
      <c r="Q24" s="5"/>
      <c r="R24" s="5"/>
      <c r="S24" s="5"/>
      <c r="T24" s="5"/>
    </row>
    <row r="25" spans="1:21" x14ac:dyDescent="0.3">
      <c r="A25" s="4"/>
      <c r="B25" s="4"/>
      <c r="C25" s="4"/>
      <c r="D25" s="4"/>
      <c r="E25" s="11"/>
      <c r="F25" s="14"/>
      <c r="G25" s="9"/>
      <c r="H25" s="8"/>
      <c r="K25" s="5"/>
      <c r="L25" s="5"/>
      <c r="M25" s="5"/>
      <c r="N25" s="5"/>
      <c r="O25" s="5"/>
      <c r="P25" s="5"/>
      <c r="Q25" s="5"/>
      <c r="R25" s="5"/>
      <c r="S25" s="5"/>
      <c r="T25" s="5"/>
    </row>
    <row r="26" spans="1:21" x14ac:dyDescent="0.3">
      <c r="A26" s="4"/>
      <c r="B26" s="4"/>
      <c r="C26" s="4"/>
      <c r="D26" s="4"/>
      <c r="E26" s="11"/>
      <c r="F26" s="14"/>
      <c r="G26" s="9"/>
      <c r="H26" s="8"/>
      <c r="K26" s="5"/>
      <c r="L26" s="5"/>
      <c r="M26" s="5"/>
      <c r="N26" s="5"/>
      <c r="O26" s="5"/>
      <c r="P26" s="5"/>
      <c r="Q26" s="5"/>
      <c r="R26" s="5"/>
      <c r="S26" s="5"/>
      <c r="T26" s="5"/>
    </row>
    <row r="27" spans="1:21" x14ac:dyDescent="0.3">
      <c r="A27" s="4" t="s">
        <v>234</v>
      </c>
      <c r="B27" s="34">
        <v>7.0000000000000007E-2</v>
      </c>
      <c r="C27" s="4" t="s">
        <v>233</v>
      </c>
      <c r="D27" s="4" t="s">
        <v>235</v>
      </c>
      <c r="E27" s="11"/>
      <c r="F27" s="14"/>
      <c r="G27" s="9"/>
      <c r="H27" s="8"/>
      <c r="I27" s="60">
        <v>2</v>
      </c>
      <c r="J27">
        <v>30</v>
      </c>
      <c r="K27" s="5"/>
      <c r="L27" s="5"/>
      <c r="M27" s="5"/>
      <c r="N27" s="5"/>
      <c r="O27" s="5"/>
      <c r="P27" s="5"/>
      <c r="Q27" s="5"/>
      <c r="R27" s="5"/>
      <c r="S27" s="5"/>
      <c r="T27" s="5"/>
    </row>
    <row r="28" spans="1:21" x14ac:dyDescent="0.3">
      <c r="A28" s="5" t="s">
        <v>185</v>
      </c>
      <c r="B28" s="7">
        <v>44037</v>
      </c>
      <c r="C28" s="5" t="s">
        <v>7</v>
      </c>
      <c r="D28" s="5" t="s">
        <v>186</v>
      </c>
      <c r="E28" s="11"/>
      <c r="F28" s="14">
        <v>1</v>
      </c>
      <c r="G28" s="9"/>
      <c r="H28" s="8"/>
      <c r="K28" s="5"/>
      <c r="L28" s="5"/>
      <c r="M28" s="5"/>
      <c r="N28" s="5"/>
      <c r="O28" s="5"/>
      <c r="P28" s="5"/>
      <c r="Q28" s="5"/>
      <c r="R28" s="5"/>
      <c r="S28" s="5"/>
      <c r="T28" s="14">
        <v>1</v>
      </c>
      <c r="U28" t="s">
        <v>190</v>
      </c>
    </row>
    <row r="29" spans="1:21" x14ac:dyDescent="0.3">
      <c r="A29" s="5" t="s">
        <v>187</v>
      </c>
      <c r="B29" s="7">
        <v>44064</v>
      </c>
      <c r="C29" s="5" t="s">
        <v>19</v>
      </c>
      <c r="D29" s="5" t="s">
        <v>188</v>
      </c>
      <c r="E29" s="11"/>
      <c r="F29" s="14">
        <v>1</v>
      </c>
      <c r="G29" s="9"/>
      <c r="H29" s="8"/>
      <c r="K29" s="5"/>
      <c r="L29" s="5"/>
      <c r="M29" s="14">
        <v>1</v>
      </c>
      <c r="N29" s="5"/>
      <c r="O29" s="5"/>
      <c r="P29" s="5"/>
      <c r="Q29" s="5"/>
      <c r="R29" s="5"/>
      <c r="S29" s="5"/>
      <c r="T29" s="5"/>
      <c r="U29" t="s">
        <v>189</v>
      </c>
    </row>
    <row r="30" spans="1:21" x14ac:dyDescent="0.3">
      <c r="A30" s="5"/>
      <c r="B30" s="7"/>
      <c r="C30" s="5"/>
      <c r="D30" s="5"/>
      <c r="E30" s="11"/>
      <c r="F30" s="14"/>
      <c r="G30" s="9"/>
      <c r="H30" s="8"/>
      <c r="K30" s="5"/>
      <c r="L30" s="5"/>
      <c r="M30" s="5"/>
      <c r="N30" s="5"/>
      <c r="O30" s="5"/>
      <c r="P30" s="5"/>
      <c r="Q30" s="5"/>
      <c r="R30" s="5"/>
      <c r="S30" s="5"/>
      <c r="T30" s="5"/>
    </row>
    <row r="31" spans="1:21" x14ac:dyDescent="0.3">
      <c r="A31" s="4"/>
      <c r="B31" s="4"/>
      <c r="C31" s="4"/>
      <c r="D31" s="4"/>
      <c r="E31" s="11"/>
      <c r="F31" s="14"/>
      <c r="G31" s="9"/>
      <c r="H31" s="8"/>
      <c r="K31" s="5"/>
      <c r="L31" s="5"/>
      <c r="M31" s="5"/>
      <c r="N31" s="5"/>
      <c r="O31" s="5"/>
      <c r="P31" s="5"/>
      <c r="Q31" s="5"/>
      <c r="R31" s="5"/>
      <c r="S31" s="5"/>
      <c r="T31" s="5"/>
    </row>
    <row r="32" spans="1:21" x14ac:dyDescent="0.3">
      <c r="A32" s="4" t="s">
        <v>109</v>
      </c>
      <c r="B32" s="33">
        <f>2/18</f>
        <v>0.1111111111111111</v>
      </c>
      <c r="C32" s="4"/>
      <c r="D32" s="4" t="s">
        <v>110</v>
      </c>
      <c r="E32" s="11"/>
      <c r="F32" s="14"/>
      <c r="G32" s="9"/>
      <c r="H32" s="8"/>
      <c r="J32">
        <v>18</v>
      </c>
      <c r="K32" s="5"/>
      <c r="L32" s="5"/>
      <c r="M32" s="5"/>
      <c r="N32" s="5"/>
      <c r="O32" s="5"/>
      <c r="P32" s="5"/>
      <c r="Q32" s="5"/>
      <c r="R32" s="5"/>
      <c r="S32" s="5"/>
      <c r="T32" s="5"/>
    </row>
    <row r="33" spans="1:21" x14ac:dyDescent="0.3">
      <c r="A33" s="6" t="s">
        <v>111</v>
      </c>
      <c r="B33" s="7">
        <v>43730</v>
      </c>
      <c r="C33" s="5" t="s">
        <v>44</v>
      </c>
      <c r="D33" s="4"/>
      <c r="E33" s="11"/>
      <c r="F33" s="14">
        <v>1</v>
      </c>
      <c r="G33" s="9"/>
      <c r="H33" s="8"/>
      <c r="K33" s="5"/>
      <c r="L33" s="5"/>
      <c r="M33" s="5"/>
      <c r="N33" s="5"/>
      <c r="O33" s="5"/>
      <c r="P33" s="5"/>
      <c r="Q33" s="5"/>
      <c r="R33" s="5"/>
      <c r="S33" s="14">
        <v>1</v>
      </c>
      <c r="T33" s="5"/>
    </row>
    <row r="34" spans="1:21" x14ac:dyDescent="0.3">
      <c r="A34" s="6" t="s">
        <v>112</v>
      </c>
      <c r="B34" s="7">
        <v>43704</v>
      </c>
      <c r="C34" s="5" t="s">
        <v>193</v>
      </c>
      <c r="D34" s="4"/>
      <c r="E34" s="11"/>
      <c r="F34" s="14">
        <v>1</v>
      </c>
      <c r="G34" s="9"/>
      <c r="H34" s="8"/>
      <c r="K34" s="5"/>
      <c r="L34" s="5"/>
      <c r="M34" s="5"/>
      <c r="N34" s="5"/>
      <c r="O34" s="5"/>
      <c r="P34" s="5"/>
      <c r="Q34" s="14">
        <v>1</v>
      </c>
      <c r="R34" s="5"/>
      <c r="S34" s="5"/>
      <c r="T34" s="5"/>
      <c r="U34" t="s">
        <v>194</v>
      </c>
    </row>
    <row r="35" spans="1:21" x14ac:dyDescent="0.3">
      <c r="A35" s="5"/>
      <c r="B35" s="5"/>
      <c r="C35" s="5"/>
      <c r="D35" s="5"/>
      <c r="E35" s="11"/>
      <c r="F35" s="14"/>
      <c r="G35" s="9"/>
      <c r="H35" s="8"/>
      <c r="K35" s="5"/>
      <c r="L35" s="5"/>
      <c r="M35" s="5"/>
      <c r="N35" s="5"/>
      <c r="O35" s="5"/>
      <c r="P35" s="5"/>
      <c r="Q35" s="5"/>
      <c r="R35" s="5"/>
      <c r="S35" s="5"/>
      <c r="T35" s="5"/>
    </row>
    <row r="36" spans="1:21" x14ac:dyDescent="0.3">
      <c r="A36" s="4" t="s">
        <v>4</v>
      </c>
      <c r="B36" s="33">
        <f>2/15</f>
        <v>0.13333333333333333</v>
      </c>
      <c r="C36" s="5"/>
      <c r="D36" s="4" t="s">
        <v>96</v>
      </c>
      <c r="E36" s="11"/>
      <c r="F36" s="14"/>
      <c r="G36" s="9"/>
      <c r="H36" s="8"/>
      <c r="I36" s="61">
        <v>2</v>
      </c>
      <c r="J36">
        <v>15</v>
      </c>
      <c r="K36" s="5"/>
      <c r="L36" s="5"/>
      <c r="M36" s="5"/>
      <c r="N36" s="5"/>
      <c r="O36" s="5"/>
      <c r="P36" s="5"/>
      <c r="Q36" s="5"/>
      <c r="R36" s="5"/>
      <c r="S36" s="5"/>
      <c r="T36" s="5"/>
    </row>
    <row r="37" spans="1:21" x14ac:dyDescent="0.3">
      <c r="A37" s="5" t="s">
        <v>1</v>
      </c>
      <c r="B37" s="7">
        <v>43370</v>
      </c>
      <c r="C37" s="5" t="s">
        <v>191</v>
      </c>
      <c r="D37" s="5"/>
      <c r="E37" s="11"/>
      <c r="F37" s="14">
        <v>1</v>
      </c>
      <c r="G37" s="9"/>
      <c r="H37" s="8"/>
      <c r="K37" s="5"/>
      <c r="L37" s="5"/>
      <c r="M37" s="5"/>
      <c r="N37" s="5"/>
      <c r="O37" s="5"/>
      <c r="P37" s="5"/>
      <c r="Q37" s="14">
        <v>1</v>
      </c>
      <c r="R37" s="5"/>
      <c r="S37" s="5"/>
      <c r="T37" s="5"/>
    </row>
    <row r="38" spans="1:21" x14ac:dyDescent="0.3">
      <c r="A38" s="5" t="s">
        <v>2</v>
      </c>
      <c r="B38" s="7">
        <v>43356</v>
      </c>
      <c r="C38" s="5" t="s">
        <v>192</v>
      </c>
      <c r="D38" s="5"/>
      <c r="E38" s="11"/>
      <c r="F38" s="14">
        <v>1</v>
      </c>
      <c r="G38" s="9"/>
      <c r="H38" s="8"/>
      <c r="K38" s="5"/>
      <c r="L38" s="5"/>
      <c r="M38" s="5"/>
      <c r="N38" s="5"/>
      <c r="O38" s="5"/>
      <c r="P38" s="14">
        <v>1</v>
      </c>
      <c r="Q38" s="5"/>
      <c r="R38" s="5"/>
      <c r="S38" s="5"/>
      <c r="T38" s="5"/>
    </row>
    <row r="39" spans="1:21" x14ac:dyDescent="0.3">
      <c r="A39" s="5"/>
      <c r="B39" s="5"/>
      <c r="C39" s="5"/>
      <c r="D39" s="5"/>
      <c r="E39" s="11"/>
      <c r="F39" s="14"/>
      <c r="G39" s="9"/>
      <c r="H39" s="8"/>
      <c r="K39" s="5"/>
      <c r="L39" s="5"/>
      <c r="M39" s="5"/>
      <c r="N39" s="5"/>
      <c r="O39" s="5"/>
      <c r="P39" s="5"/>
      <c r="Q39" s="5"/>
      <c r="R39" s="5"/>
      <c r="S39" s="5"/>
      <c r="T39" s="5"/>
    </row>
    <row r="40" spans="1:21" x14ac:dyDescent="0.3">
      <c r="A40" s="4" t="s">
        <v>5</v>
      </c>
      <c r="B40" s="33">
        <f>4/17</f>
        <v>0.23529411764705882</v>
      </c>
      <c r="C40" s="5"/>
      <c r="D40" s="4" t="s">
        <v>90</v>
      </c>
      <c r="E40" s="11"/>
      <c r="F40" s="14"/>
      <c r="G40" s="9"/>
      <c r="H40" s="8"/>
      <c r="J40">
        <v>17</v>
      </c>
      <c r="K40" s="5"/>
      <c r="L40" s="5"/>
      <c r="M40" s="5"/>
      <c r="N40" s="5"/>
      <c r="O40" s="5"/>
      <c r="P40" s="5"/>
      <c r="Q40" s="5"/>
      <c r="R40" s="5"/>
      <c r="S40" s="5"/>
      <c r="T40" s="5"/>
    </row>
    <row r="41" spans="1:21" x14ac:dyDescent="0.3">
      <c r="A41" s="5" t="s">
        <v>6</v>
      </c>
      <c r="B41" s="7">
        <v>42906</v>
      </c>
      <c r="C41" s="5" t="s">
        <v>7</v>
      </c>
      <c r="D41" s="5"/>
      <c r="E41" s="11"/>
      <c r="F41" s="14">
        <v>1</v>
      </c>
      <c r="G41" s="9"/>
      <c r="H41" s="8"/>
      <c r="K41" s="5"/>
      <c r="L41" s="5"/>
      <c r="M41" s="5"/>
      <c r="N41" s="5"/>
      <c r="O41" s="5"/>
      <c r="P41" s="5"/>
      <c r="Q41" s="5"/>
      <c r="R41" s="5"/>
      <c r="S41" s="5"/>
      <c r="T41" s="14">
        <v>1</v>
      </c>
    </row>
    <row r="42" spans="1:21" x14ac:dyDescent="0.3">
      <c r="A42" s="5" t="s">
        <v>8</v>
      </c>
      <c r="B42" s="7">
        <v>42965</v>
      </c>
      <c r="C42" s="5" t="s">
        <v>9</v>
      </c>
      <c r="D42" s="5"/>
      <c r="E42" s="11"/>
      <c r="F42" s="14">
        <v>1</v>
      </c>
      <c r="G42" s="9"/>
      <c r="H42" s="8"/>
      <c r="K42" s="5"/>
      <c r="L42" s="5"/>
      <c r="M42" s="5"/>
      <c r="N42" s="5"/>
      <c r="O42" s="5"/>
      <c r="P42" s="5"/>
      <c r="Q42" s="5"/>
      <c r="R42" s="14">
        <v>1</v>
      </c>
      <c r="S42" s="5"/>
      <c r="T42" s="5"/>
    </row>
    <row r="43" spans="1:21" x14ac:dyDescent="0.3">
      <c r="A43" s="15" t="s">
        <v>89</v>
      </c>
      <c r="B43" s="16">
        <v>42996</v>
      </c>
      <c r="C43" s="15" t="s">
        <v>10</v>
      </c>
      <c r="D43" s="8"/>
      <c r="E43" s="11"/>
      <c r="F43" s="14"/>
      <c r="G43" s="9"/>
      <c r="H43" s="8">
        <v>1</v>
      </c>
      <c r="K43" s="5"/>
      <c r="L43" s="5"/>
      <c r="M43" s="5"/>
      <c r="N43" s="5"/>
      <c r="O43" s="8">
        <v>1</v>
      </c>
      <c r="P43" s="5"/>
      <c r="Q43" s="5"/>
      <c r="R43" s="5"/>
      <c r="S43" s="5"/>
      <c r="T43" s="5"/>
    </row>
    <row r="44" spans="1:21" x14ac:dyDescent="0.3">
      <c r="A44" s="15" t="s">
        <v>88</v>
      </c>
      <c r="B44" s="16">
        <v>42984</v>
      </c>
      <c r="C44" s="15" t="s">
        <v>29</v>
      </c>
      <c r="D44" s="8"/>
      <c r="E44" s="11"/>
      <c r="F44" s="14"/>
      <c r="G44" s="9"/>
      <c r="H44" s="8">
        <v>1</v>
      </c>
      <c r="K44" s="8">
        <v>1</v>
      </c>
      <c r="L44" s="5"/>
      <c r="M44" s="5"/>
      <c r="N44" s="5"/>
      <c r="O44" s="5"/>
      <c r="P44" s="5"/>
      <c r="Q44" s="5"/>
      <c r="R44" s="5"/>
      <c r="S44" s="5"/>
      <c r="T44" s="5"/>
    </row>
    <row r="45" spans="1:21" x14ac:dyDescent="0.3">
      <c r="A45" s="5"/>
      <c r="B45" s="5"/>
      <c r="C45" s="5"/>
      <c r="D45" s="5"/>
      <c r="E45" s="11"/>
      <c r="F45" s="14"/>
      <c r="G45" s="9"/>
      <c r="H45" s="8"/>
      <c r="K45" s="5"/>
      <c r="L45" s="5"/>
      <c r="M45" s="5"/>
      <c r="N45" s="5"/>
      <c r="O45" s="5"/>
      <c r="P45" s="5"/>
      <c r="Q45" s="5"/>
      <c r="R45" s="5"/>
      <c r="S45" s="5"/>
      <c r="T45" s="5"/>
    </row>
    <row r="46" spans="1:21" x14ac:dyDescent="0.3">
      <c r="A46" s="4" t="s">
        <v>11</v>
      </c>
      <c r="B46" s="33">
        <f>1/15</f>
        <v>6.6666666666666666E-2</v>
      </c>
      <c r="C46" s="5"/>
      <c r="D46" s="4" t="s">
        <v>91</v>
      </c>
      <c r="E46" s="11"/>
      <c r="F46" s="14"/>
      <c r="G46" s="9"/>
      <c r="H46" s="8"/>
      <c r="I46" s="60">
        <v>1</v>
      </c>
      <c r="J46">
        <v>15</v>
      </c>
      <c r="K46" s="5"/>
      <c r="L46" s="5"/>
      <c r="M46" s="5"/>
      <c r="N46" s="5"/>
      <c r="O46" s="5"/>
      <c r="P46" s="5"/>
      <c r="Q46" s="5"/>
      <c r="R46" s="5"/>
      <c r="S46" s="5"/>
      <c r="T46" s="5"/>
    </row>
    <row r="47" spans="1:21" x14ac:dyDescent="0.3">
      <c r="A47" s="5" t="s">
        <v>12</v>
      </c>
      <c r="B47" s="7">
        <v>42641</v>
      </c>
      <c r="C47" s="5" t="s">
        <v>195</v>
      </c>
      <c r="D47" s="5"/>
      <c r="E47" s="11"/>
      <c r="F47" s="14">
        <v>1</v>
      </c>
      <c r="G47" s="9"/>
      <c r="H47" s="8"/>
      <c r="K47" s="5"/>
      <c r="L47" s="5"/>
      <c r="M47" s="5"/>
      <c r="N47" s="5"/>
      <c r="O47" s="5"/>
      <c r="P47" s="5"/>
      <c r="Q47" s="14">
        <v>1</v>
      </c>
      <c r="R47" s="14">
        <v>1</v>
      </c>
      <c r="S47" s="5"/>
      <c r="T47" s="5"/>
    </row>
    <row r="48" spans="1:21" x14ac:dyDescent="0.3">
      <c r="A48" s="5"/>
      <c r="B48" s="7"/>
      <c r="C48" s="5"/>
      <c r="D48" s="5"/>
      <c r="E48" s="11"/>
      <c r="F48" s="14"/>
      <c r="G48" s="9"/>
      <c r="H48" s="8"/>
      <c r="K48" s="5"/>
      <c r="L48" s="5"/>
      <c r="M48" s="5"/>
      <c r="N48" s="5"/>
      <c r="O48" s="5"/>
      <c r="P48" s="5"/>
      <c r="Q48" s="5"/>
      <c r="R48" s="5"/>
      <c r="S48" s="5"/>
      <c r="T48" s="5"/>
    </row>
    <row r="49" spans="1:20" x14ac:dyDescent="0.3">
      <c r="A49" s="4" t="s">
        <v>22</v>
      </c>
      <c r="B49" s="34">
        <f>2/15</f>
        <v>0.13333333333333333</v>
      </c>
      <c r="C49" s="5"/>
      <c r="D49" s="4" t="s">
        <v>92</v>
      </c>
      <c r="E49" s="11"/>
      <c r="F49" s="14"/>
      <c r="G49" s="9"/>
      <c r="H49" s="8"/>
      <c r="I49" s="61">
        <v>2</v>
      </c>
      <c r="J49">
        <v>15</v>
      </c>
      <c r="K49" s="5"/>
      <c r="L49" s="5"/>
      <c r="M49" s="5"/>
      <c r="N49" s="5"/>
      <c r="O49" s="5"/>
      <c r="P49" s="5"/>
      <c r="Q49" s="5"/>
      <c r="R49" s="5"/>
      <c r="S49" s="5"/>
      <c r="T49" s="5"/>
    </row>
    <row r="50" spans="1:20" x14ac:dyDescent="0.3">
      <c r="A50" s="5" t="s">
        <v>14</v>
      </c>
      <c r="B50" s="7">
        <v>42606</v>
      </c>
      <c r="C50" s="5" t="s">
        <v>128</v>
      </c>
      <c r="D50" s="5"/>
      <c r="E50" s="11"/>
      <c r="F50" s="14">
        <v>1</v>
      </c>
      <c r="G50" s="9"/>
      <c r="H50" s="8"/>
      <c r="I50" s="62"/>
      <c r="K50" s="5"/>
      <c r="L50" s="5"/>
      <c r="M50" s="5"/>
      <c r="N50" s="14">
        <v>1</v>
      </c>
      <c r="O50" s="14">
        <v>1</v>
      </c>
      <c r="P50" s="5"/>
      <c r="Q50" s="5"/>
      <c r="R50" s="5"/>
      <c r="S50" s="5"/>
      <c r="T50" s="5"/>
    </row>
    <row r="51" spans="1:20" x14ac:dyDescent="0.3">
      <c r="A51" s="5" t="s">
        <v>15</v>
      </c>
      <c r="B51" s="7">
        <v>42609</v>
      </c>
      <c r="C51" s="5" t="s">
        <v>16</v>
      </c>
      <c r="D51" s="5"/>
      <c r="E51" s="11"/>
      <c r="F51" s="14">
        <v>1</v>
      </c>
      <c r="G51" s="9"/>
      <c r="H51" s="8"/>
      <c r="I51" s="62"/>
      <c r="K51" s="5"/>
      <c r="L51" s="5"/>
      <c r="M51" s="5"/>
      <c r="N51" s="14">
        <v>1</v>
      </c>
      <c r="O51" s="5"/>
      <c r="P51" s="5"/>
      <c r="Q51" s="5"/>
      <c r="R51" s="5"/>
      <c r="S51" s="5"/>
      <c r="T51" s="5"/>
    </row>
    <row r="52" spans="1:20" x14ac:dyDescent="0.3">
      <c r="A52" s="5"/>
      <c r="B52" s="5"/>
      <c r="C52" s="5"/>
      <c r="D52" s="5"/>
      <c r="E52" s="11"/>
      <c r="F52" s="14"/>
      <c r="G52" s="9"/>
      <c r="H52" s="8"/>
      <c r="I52" s="62"/>
      <c r="K52" s="5"/>
      <c r="L52" s="5"/>
      <c r="M52" s="5"/>
      <c r="N52" s="5"/>
      <c r="O52" s="5"/>
      <c r="P52" s="5"/>
      <c r="Q52" s="5"/>
      <c r="R52" s="5"/>
      <c r="S52" s="5"/>
      <c r="T52" s="5"/>
    </row>
    <row r="53" spans="1:20" x14ac:dyDescent="0.3">
      <c r="A53" s="4" t="s">
        <v>21</v>
      </c>
      <c r="B53" s="33">
        <f>2/8</f>
        <v>0.25</v>
      </c>
      <c r="C53" s="5"/>
      <c r="D53" s="5"/>
      <c r="E53" s="11"/>
      <c r="F53" s="14"/>
      <c r="G53" s="9"/>
      <c r="H53" s="8"/>
      <c r="I53" s="62"/>
      <c r="J53">
        <v>8</v>
      </c>
      <c r="K53" s="5"/>
      <c r="L53" s="5"/>
      <c r="M53" s="5"/>
      <c r="N53" s="5"/>
      <c r="O53" s="5"/>
      <c r="P53" s="5"/>
      <c r="Q53" s="5"/>
      <c r="R53" s="5"/>
      <c r="S53" s="5"/>
      <c r="T53" s="5"/>
    </row>
    <row r="54" spans="1:20" x14ac:dyDescent="0.3">
      <c r="A54" s="5" t="s">
        <v>17</v>
      </c>
      <c r="B54" s="7">
        <v>42217</v>
      </c>
      <c r="C54" s="5" t="s">
        <v>3</v>
      </c>
      <c r="D54" s="4" t="s">
        <v>94</v>
      </c>
      <c r="E54" s="11"/>
      <c r="F54" s="14">
        <v>1</v>
      </c>
      <c r="G54" s="9"/>
      <c r="H54" s="8"/>
      <c r="I54" s="62"/>
      <c r="K54" s="5"/>
      <c r="L54" s="5"/>
      <c r="M54" s="5"/>
      <c r="N54" s="5"/>
      <c r="O54" s="5"/>
      <c r="P54" s="14">
        <v>1</v>
      </c>
      <c r="Q54" s="5"/>
      <c r="R54" s="5"/>
      <c r="S54" s="5"/>
      <c r="T54" s="5"/>
    </row>
    <row r="55" spans="1:20" x14ac:dyDescent="0.3">
      <c r="A55" s="9" t="s">
        <v>18</v>
      </c>
      <c r="B55" s="10">
        <v>42290</v>
      </c>
      <c r="C55" s="9" t="s">
        <v>19</v>
      </c>
      <c r="D55" s="9" t="s">
        <v>118</v>
      </c>
      <c r="E55" s="11"/>
      <c r="F55" s="14"/>
      <c r="G55" s="9">
        <v>1</v>
      </c>
      <c r="H55" s="8"/>
      <c r="I55" s="62"/>
      <c r="K55" s="5"/>
      <c r="L55" s="5"/>
      <c r="M55" s="9">
        <v>1</v>
      </c>
      <c r="N55" s="5"/>
      <c r="O55" s="5"/>
      <c r="P55" s="5"/>
      <c r="Q55" s="5"/>
      <c r="R55" s="5"/>
      <c r="S55" s="5"/>
      <c r="T55" s="5"/>
    </row>
    <row r="56" spans="1:20" x14ac:dyDescent="0.3">
      <c r="A56" s="5"/>
      <c r="B56" s="5"/>
      <c r="C56" s="5"/>
      <c r="D56" s="5"/>
      <c r="E56" s="11"/>
      <c r="F56" s="14"/>
      <c r="G56" s="9"/>
      <c r="H56" s="8"/>
      <c r="I56" s="62"/>
      <c r="K56" s="5"/>
      <c r="L56" s="5"/>
      <c r="M56" s="5"/>
      <c r="N56" s="5"/>
      <c r="O56" s="5"/>
      <c r="P56" s="5"/>
      <c r="Q56" s="5"/>
      <c r="R56" s="5"/>
      <c r="S56" s="5"/>
      <c r="T56" s="5"/>
    </row>
    <row r="57" spans="1:20" x14ac:dyDescent="0.3">
      <c r="A57" s="4" t="s">
        <v>20</v>
      </c>
      <c r="B57" s="33">
        <f>1/14</f>
        <v>7.1428571428571425E-2</v>
      </c>
      <c r="C57" s="5"/>
      <c r="D57" s="4" t="s">
        <v>95</v>
      </c>
      <c r="E57" s="11"/>
      <c r="F57" s="14"/>
      <c r="G57" s="9"/>
      <c r="H57" s="8"/>
      <c r="I57" s="62"/>
      <c r="J57">
        <v>14</v>
      </c>
      <c r="K57" s="5"/>
      <c r="L57" s="5"/>
      <c r="M57" s="5"/>
      <c r="N57" s="5"/>
      <c r="O57" s="5"/>
      <c r="P57" s="5"/>
      <c r="Q57" s="5"/>
      <c r="R57" s="5"/>
      <c r="S57" s="5"/>
      <c r="T57" s="5"/>
    </row>
    <row r="58" spans="1:20" x14ac:dyDescent="0.3">
      <c r="A58" s="5" t="s">
        <v>23</v>
      </c>
      <c r="B58" s="7">
        <v>41464</v>
      </c>
      <c r="C58" s="5" t="s">
        <v>24</v>
      </c>
      <c r="D58" s="5"/>
      <c r="E58" s="11"/>
      <c r="F58" s="14">
        <v>1</v>
      </c>
      <c r="G58" s="9"/>
      <c r="H58" s="8"/>
      <c r="I58" s="62"/>
      <c r="K58" s="5"/>
      <c r="L58" s="5"/>
      <c r="M58" s="5"/>
      <c r="N58" s="5"/>
      <c r="O58" s="5"/>
      <c r="P58" s="14">
        <v>1</v>
      </c>
      <c r="Q58" s="14">
        <v>1</v>
      </c>
      <c r="R58" s="5"/>
      <c r="S58" s="5"/>
      <c r="T58" s="5"/>
    </row>
    <row r="59" spans="1:20" x14ac:dyDescent="0.3">
      <c r="A59" s="5"/>
      <c r="B59" s="5"/>
      <c r="C59" s="5"/>
      <c r="D59" s="5"/>
      <c r="E59" s="11"/>
      <c r="F59" s="14"/>
      <c r="G59" s="9"/>
      <c r="H59" s="8"/>
      <c r="I59" s="62"/>
      <c r="K59" s="5"/>
      <c r="L59" s="5"/>
      <c r="M59" s="5"/>
      <c r="N59" s="5"/>
      <c r="O59" s="5"/>
      <c r="P59" s="5"/>
      <c r="Q59" s="5"/>
      <c r="R59" s="5"/>
      <c r="S59" s="5"/>
      <c r="T59" s="5"/>
    </row>
    <row r="60" spans="1:20" x14ac:dyDescent="0.3">
      <c r="A60" s="4" t="s">
        <v>25</v>
      </c>
      <c r="B60" s="33">
        <f>3/19</f>
        <v>0.15789473684210525</v>
      </c>
      <c r="C60" s="5"/>
      <c r="D60" s="4" t="s">
        <v>97</v>
      </c>
      <c r="E60" s="11"/>
      <c r="F60" s="14"/>
      <c r="G60" s="9"/>
      <c r="H60" s="8"/>
      <c r="I60" s="62"/>
      <c r="J60">
        <v>19</v>
      </c>
      <c r="K60" s="5"/>
      <c r="L60" s="5"/>
      <c r="M60" s="5"/>
      <c r="N60" s="5"/>
      <c r="O60" s="5"/>
      <c r="P60" s="5"/>
      <c r="Q60" s="5"/>
      <c r="R60" s="5"/>
      <c r="S60" s="5"/>
      <c r="T60" s="5"/>
    </row>
    <row r="61" spans="1:20" x14ac:dyDescent="0.3">
      <c r="A61" s="5" t="s">
        <v>27</v>
      </c>
      <c r="B61" s="7">
        <v>41126</v>
      </c>
      <c r="C61" s="5" t="s">
        <v>26</v>
      </c>
      <c r="D61" s="5"/>
      <c r="E61" s="11"/>
      <c r="F61" s="14">
        <v>1</v>
      </c>
      <c r="G61" s="9"/>
      <c r="H61" s="8"/>
      <c r="I61" s="62"/>
      <c r="K61" s="5"/>
      <c r="L61" s="5"/>
      <c r="M61" s="5"/>
      <c r="N61" s="5"/>
      <c r="O61" s="5"/>
      <c r="P61" s="5"/>
      <c r="Q61" s="14">
        <v>1</v>
      </c>
      <c r="R61" s="14">
        <v>1</v>
      </c>
      <c r="S61" s="5"/>
      <c r="T61" s="5"/>
    </row>
    <row r="62" spans="1:20" x14ac:dyDescent="0.3">
      <c r="A62" s="5" t="s">
        <v>2</v>
      </c>
      <c r="B62" s="7">
        <v>41143</v>
      </c>
      <c r="C62" s="5" t="s">
        <v>128</v>
      </c>
      <c r="D62" s="5"/>
      <c r="E62" s="11"/>
      <c r="F62" s="14">
        <v>1</v>
      </c>
      <c r="G62" s="9"/>
      <c r="H62" s="8"/>
      <c r="I62" s="62"/>
      <c r="K62" s="5"/>
      <c r="L62" s="5"/>
      <c r="M62" s="5"/>
      <c r="N62" s="14">
        <v>1</v>
      </c>
      <c r="O62" s="14">
        <v>1</v>
      </c>
      <c r="P62" s="5"/>
      <c r="Q62" s="5"/>
      <c r="R62" s="5"/>
      <c r="S62" s="5"/>
      <c r="T62" s="5"/>
    </row>
    <row r="63" spans="1:20" x14ac:dyDescent="0.3">
      <c r="A63" s="5" t="s">
        <v>28</v>
      </c>
      <c r="B63" s="7">
        <v>41195</v>
      </c>
      <c r="C63" s="5" t="s">
        <v>29</v>
      </c>
      <c r="D63" s="5"/>
      <c r="E63" s="11"/>
      <c r="F63" s="14">
        <v>1</v>
      </c>
      <c r="G63" s="9"/>
      <c r="H63" s="8"/>
      <c r="I63" s="62"/>
      <c r="K63" s="5"/>
      <c r="L63" s="14">
        <v>1</v>
      </c>
      <c r="M63" s="5"/>
      <c r="N63" s="5"/>
      <c r="O63" s="5"/>
      <c r="P63" s="5"/>
      <c r="Q63" s="5"/>
      <c r="R63" s="5"/>
      <c r="S63" s="5"/>
      <c r="T63" s="5"/>
    </row>
    <row r="64" spans="1:20" x14ac:dyDescent="0.3">
      <c r="A64" s="5"/>
      <c r="B64" s="5"/>
      <c r="C64" s="5"/>
      <c r="D64" s="5"/>
      <c r="E64" s="11"/>
      <c r="F64" s="14"/>
      <c r="G64" s="9"/>
      <c r="H64" s="8"/>
      <c r="I64" s="62"/>
      <c r="K64" s="5"/>
      <c r="L64" s="5"/>
      <c r="M64" s="5"/>
      <c r="N64" s="5"/>
      <c r="O64" s="5"/>
      <c r="P64" s="5"/>
      <c r="Q64" s="5"/>
      <c r="R64" s="5"/>
      <c r="S64" s="5"/>
      <c r="T64" s="5"/>
    </row>
    <row r="65" spans="1:20" x14ac:dyDescent="0.3">
      <c r="A65" s="4" t="s">
        <v>30</v>
      </c>
      <c r="B65" s="33">
        <f>3/19</f>
        <v>0.15789473684210525</v>
      </c>
      <c r="C65" s="5"/>
      <c r="D65" s="5"/>
      <c r="E65" s="11"/>
      <c r="F65" s="14"/>
      <c r="G65" s="9"/>
      <c r="H65" s="8"/>
      <c r="I65" s="60">
        <v>3</v>
      </c>
      <c r="J65">
        <v>19</v>
      </c>
      <c r="K65" s="5"/>
      <c r="L65" s="5"/>
      <c r="M65" s="5"/>
      <c r="N65" s="5"/>
      <c r="O65" s="5"/>
      <c r="P65" s="5"/>
      <c r="Q65" s="5"/>
      <c r="R65" s="5"/>
      <c r="S65" s="5"/>
      <c r="T65" s="5"/>
    </row>
    <row r="66" spans="1:20" x14ac:dyDescent="0.3">
      <c r="A66" s="5" t="s">
        <v>31</v>
      </c>
      <c r="B66" s="7">
        <v>40757</v>
      </c>
      <c r="C66" s="5" t="s">
        <v>32</v>
      </c>
      <c r="D66" s="4" t="s">
        <v>98</v>
      </c>
      <c r="E66" s="11"/>
      <c r="F66" s="14">
        <v>1</v>
      </c>
      <c r="G66" s="9"/>
      <c r="H66" s="8"/>
      <c r="I66" s="62"/>
      <c r="K66" s="5"/>
      <c r="L66" s="5"/>
      <c r="M66" s="5"/>
      <c r="N66" s="5"/>
      <c r="O66" s="5"/>
      <c r="P66" s="14">
        <v>1</v>
      </c>
      <c r="Q66" s="5"/>
      <c r="R66" s="5"/>
      <c r="S66" s="5"/>
      <c r="T66" s="5"/>
    </row>
    <row r="67" spans="1:20" x14ac:dyDescent="0.3">
      <c r="A67" s="5" t="s">
        <v>33</v>
      </c>
      <c r="B67" s="7">
        <v>40776</v>
      </c>
      <c r="C67" s="5" t="s">
        <v>10</v>
      </c>
      <c r="D67" s="5"/>
      <c r="E67" s="11"/>
      <c r="F67" s="14">
        <v>1</v>
      </c>
      <c r="G67" s="9"/>
      <c r="H67" s="8"/>
      <c r="I67" s="62"/>
      <c r="K67" s="7"/>
      <c r="L67" s="7"/>
      <c r="M67" s="5"/>
      <c r="N67" s="5"/>
      <c r="O67" s="14">
        <v>1</v>
      </c>
      <c r="P67" s="5"/>
      <c r="Q67" s="5"/>
      <c r="R67" s="5"/>
      <c r="S67" s="5"/>
      <c r="T67" s="5"/>
    </row>
    <row r="68" spans="1:20" x14ac:dyDescent="0.3">
      <c r="A68" s="5" t="s">
        <v>34</v>
      </c>
      <c r="B68" s="7">
        <v>40796</v>
      </c>
      <c r="C68" s="5" t="s">
        <v>29</v>
      </c>
      <c r="D68" s="5"/>
      <c r="E68" s="11"/>
      <c r="F68" s="14">
        <v>1</v>
      </c>
      <c r="G68" s="9"/>
      <c r="H68" s="8"/>
      <c r="I68" s="62"/>
      <c r="K68" s="14">
        <v>1</v>
      </c>
      <c r="L68" s="5"/>
      <c r="M68" s="5"/>
      <c r="N68" s="5"/>
      <c r="O68" s="5"/>
      <c r="P68" s="5"/>
      <c r="Q68" s="5"/>
      <c r="R68" s="5"/>
      <c r="S68" s="5"/>
      <c r="T68" s="5"/>
    </row>
    <row r="69" spans="1:20" x14ac:dyDescent="0.3">
      <c r="A69" s="5"/>
      <c r="B69" s="5"/>
      <c r="C69" s="5"/>
      <c r="D69" s="5"/>
      <c r="E69" s="11"/>
      <c r="F69" s="14"/>
      <c r="G69" s="9"/>
      <c r="H69" s="8"/>
      <c r="I69" s="62"/>
      <c r="K69" s="5"/>
      <c r="L69" s="5"/>
      <c r="M69" s="5"/>
      <c r="N69" s="5"/>
      <c r="O69" s="5"/>
      <c r="P69" s="5"/>
      <c r="Q69" s="5"/>
      <c r="R69" s="5"/>
      <c r="S69" s="5"/>
      <c r="T69" s="5"/>
    </row>
    <row r="70" spans="1:20" x14ac:dyDescent="0.3">
      <c r="A70" s="4" t="s">
        <v>37</v>
      </c>
      <c r="B70" s="33">
        <f>2/19</f>
        <v>0.10526315789473684</v>
      </c>
      <c r="C70" s="5"/>
      <c r="D70" s="4" t="s">
        <v>99</v>
      </c>
      <c r="E70" s="11"/>
      <c r="F70" s="14"/>
      <c r="G70" s="9"/>
      <c r="H70" s="8"/>
      <c r="I70" s="60">
        <v>2</v>
      </c>
      <c r="J70">
        <v>19</v>
      </c>
      <c r="K70" s="5"/>
      <c r="L70" s="5"/>
      <c r="M70" s="5"/>
      <c r="N70" s="5"/>
      <c r="O70" s="5"/>
      <c r="P70" s="5"/>
      <c r="Q70" s="5"/>
      <c r="R70" s="5"/>
      <c r="S70" s="5"/>
      <c r="T70" s="5"/>
    </row>
    <row r="71" spans="1:20" x14ac:dyDescent="0.3">
      <c r="A71" s="9" t="s">
        <v>35</v>
      </c>
      <c r="B71" s="10">
        <v>40481</v>
      </c>
      <c r="C71" s="9" t="s">
        <v>9</v>
      </c>
      <c r="D71" s="9"/>
      <c r="E71" s="11"/>
      <c r="F71" s="14"/>
      <c r="G71" s="9">
        <v>1</v>
      </c>
      <c r="H71" s="8"/>
      <c r="I71" s="62"/>
      <c r="K71" s="5"/>
      <c r="L71" s="5"/>
      <c r="M71" s="5"/>
      <c r="N71" s="5"/>
      <c r="O71" s="5"/>
      <c r="P71" s="5"/>
      <c r="Q71" s="5"/>
      <c r="R71" s="9">
        <v>1</v>
      </c>
      <c r="S71" s="5"/>
      <c r="T71" s="5"/>
    </row>
    <row r="72" spans="1:20" x14ac:dyDescent="0.3">
      <c r="A72" s="9" t="s">
        <v>36</v>
      </c>
      <c r="B72" s="10">
        <v>40451</v>
      </c>
      <c r="C72" s="9" t="s">
        <v>29</v>
      </c>
      <c r="D72" s="9"/>
      <c r="E72" s="11"/>
      <c r="F72" s="14"/>
      <c r="G72" s="9">
        <v>1</v>
      </c>
      <c r="H72" s="8"/>
      <c r="I72" s="62"/>
      <c r="K72" s="9">
        <v>1</v>
      </c>
      <c r="L72" s="5"/>
      <c r="M72" s="5"/>
      <c r="N72" s="5"/>
      <c r="O72" s="5"/>
      <c r="P72" s="5"/>
      <c r="Q72" s="5"/>
      <c r="R72" s="5"/>
      <c r="S72" s="5"/>
      <c r="T72" s="5"/>
    </row>
    <row r="73" spans="1:20" x14ac:dyDescent="0.3">
      <c r="A73" s="5"/>
      <c r="B73" s="5"/>
      <c r="C73" s="5"/>
      <c r="D73" s="5"/>
      <c r="E73" s="11"/>
      <c r="F73" s="14"/>
      <c r="G73" s="9"/>
      <c r="H73" s="8"/>
      <c r="I73" s="62"/>
      <c r="K73" s="5"/>
      <c r="L73" s="5"/>
      <c r="M73" s="5"/>
      <c r="N73" s="5"/>
      <c r="O73" s="5"/>
      <c r="P73" s="5"/>
      <c r="Q73" s="5"/>
      <c r="R73" s="5"/>
      <c r="S73" s="5"/>
      <c r="T73" s="5"/>
    </row>
    <row r="74" spans="1:20" x14ac:dyDescent="0.3">
      <c r="A74" s="4" t="s">
        <v>38</v>
      </c>
      <c r="B74" s="33">
        <f>1/9</f>
        <v>0.1111111111111111</v>
      </c>
      <c r="C74" s="5"/>
      <c r="D74" s="4" t="s">
        <v>100</v>
      </c>
      <c r="E74" s="11"/>
      <c r="F74" s="14"/>
      <c r="G74" s="9"/>
      <c r="H74" s="8"/>
      <c r="I74" s="62"/>
      <c r="J74">
        <v>9</v>
      </c>
      <c r="K74" s="5"/>
      <c r="L74" s="5"/>
      <c r="M74" s="5"/>
      <c r="N74" s="5"/>
      <c r="O74" s="5"/>
      <c r="P74" s="5"/>
      <c r="Q74" s="5"/>
      <c r="R74" s="5"/>
      <c r="S74" s="5"/>
      <c r="T74" s="5"/>
    </row>
    <row r="75" spans="1:20" x14ac:dyDescent="0.3">
      <c r="A75" s="5" t="s">
        <v>15</v>
      </c>
      <c r="B75" s="7">
        <v>40057</v>
      </c>
      <c r="C75" s="5" t="s">
        <v>39</v>
      </c>
      <c r="D75" s="5"/>
      <c r="E75" s="11"/>
      <c r="F75" s="14">
        <v>1</v>
      </c>
      <c r="G75" s="9"/>
      <c r="H75" s="8"/>
      <c r="I75" s="62"/>
      <c r="K75" s="5"/>
      <c r="L75" s="5"/>
      <c r="M75" s="5"/>
      <c r="N75" s="14">
        <v>1</v>
      </c>
      <c r="O75" s="5"/>
      <c r="P75" s="5"/>
      <c r="Q75" s="5"/>
      <c r="R75" s="5"/>
      <c r="S75" s="5"/>
      <c r="T75" s="5"/>
    </row>
    <row r="76" spans="1:20" x14ac:dyDescent="0.3">
      <c r="A76" s="5"/>
      <c r="B76" s="5"/>
      <c r="C76" s="5"/>
      <c r="D76" s="5"/>
      <c r="E76" s="11"/>
      <c r="F76" s="14"/>
      <c r="G76" s="9"/>
      <c r="H76" s="8"/>
      <c r="I76" s="62"/>
      <c r="K76" s="5"/>
      <c r="L76" s="5"/>
      <c r="M76" s="5"/>
      <c r="N76" s="5"/>
      <c r="O76" s="5"/>
      <c r="P76" s="5"/>
      <c r="Q76" s="5"/>
      <c r="R76" s="5"/>
      <c r="S76" s="5"/>
      <c r="T76" s="5"/>
    </row>
    <row r="77" spans="1:20" x14ac:dyDescent="0.3">
      <c r="A77" s="4" t="s">
        <v>40</v>
      </c>
      <c r="B77" s="33">
        <f>1/16</f>
        <v>6.25E-2</v>
      </c>
      <c r="C77" s="5"/>
      <c r="D77" s="4" t="s">
        <v>101</v>
      </c>
      <c r="E77" s="11"/>
      <c r="F77" s="14"/>
      <c r="G77" s="9"/>
      <c r="H77" s="8"/>
      <c r="I77" s="61">
        <v>1</v>
      </c>
      <c r="J77">
        <v>16</v>
      </c>
      <c r="K77" s="5"/>
      <c r="L77" s="5"/>
      <c r="M77" s="5"/>
      <c r="N77" s="5"/>
      <c r="O77" s="5"/>
      <c r="P77" s="5"/>
      <c r="Q77" s="5"/>
      <c r="R77" s="5"/>
      <c r="S77" s="5"/>
      <c r="T77" s="5"/>
    </row>
    <row r="78" spans="1:20" x14ac:dyDescent="0.3">
      <c r="A78" s="15" t="s">
        <v>41</v>
      </c>
      <c r="B78" s="16">
        <v>39736</v>
      </c>
      <c r="C78" s="15" t="s">
        <v>29</v>
      </c>
      <c r="D78" s="15" t="s">
        <v>87</v>
      </c>
      <c r="E78" s="11"/>
      <c r="F78" s="14"/>
      <c r="G78" s="9"/>
      <c r="H78" s="8">
        <v>1</v>
      </c>
      <c r="I78" s="62"/>
      <c r="K78" s="8">
        <v>1</v>
      </c>
      <c r="L78" s="5"/>
      <c r="M78" s="5"/>
      <c r="N78" s="5"/>
      <c r="O78" s="5"/>
      <c r="P78" s="5"/>
      <c r="Q78" s="5"/>
      <c r="R78" s="5"/>
      <c r="S78" s="5"/>
      <c r="T78" s="5"/>
    </row>
    <row r="79" spans="1:20" x14ac:dyDescent="0.3">
      <c r="A79" s="5"/>
      <c r="B79" s="7"/>
      <c r="C79" s="5"/>
      <c r="D79" s="5"/>
      <c r="E79" s="11"/>
      <c r="F79" s="14"/>
      <c r="G79" s="9"/>
      <c r="H79" s="8"/>
      <c r="I79" s="62"/>
      <c r="K79" s="5"/>
      <c r="L79" s="5"/>
      <c r="M79" s="5"/>
      <c r="N79" s="5"/>
      <c r="O79" s="5"/>
      <c r="P79" s="5"/>
      <c r="Q79" s="5"/>
      <c r="R79" s="5"/>
      <c r="S79" s="5"/>
      <c r="T79" s="5"/>
    </row>
    <row r="80" spans="1:20" x14ac:dyDescent="0.3">
      <c r="A80" s="5"/>
      <c r="B80" s="7"/>
      <c r="C80" s="5"/>
      <c r="D80" s="5"/>
      <c r="E80" s="11"/>
      <c r="F80" s="14"/>
      <c r="G80" s="9"/>
      <c r="H80" s="8"/>
      <c r="I80" s="62"/>
      <c r="K80" s="5"/>
      <c r="L80" s="5"/>
      <c r="M80" s="5"/>
      <c r="N80" s="5"/>
      <c r="O80" s="5"/>
      <c r="P80" s="5"/>
      <c r="Q80" s="5"/>
      <c r="R80" s="5"/>
      <c r="S80" s="5"/>
      <c r="T80" s="5"/>
    </row>
    <row r="81" spans="1:20" x14ac:dyDescent="0.3">
      <c r="A81" s="4" t="s">
        <v>42</v>
      </c>
      <c r="B81" s="33">
        <f>2/15</f>
        <v>0.13333333333333333</v>
      </c>
      <c r="C81" s="5"/>
      <c r="D81" s="4" t="s">
        <v>104</v>
      </c>
      <c r="E81" s="11"/>
      <c r="F81" s="14"/>
      <c r="G81" s="9"/>
      <c r="H81" s="8"/>
      <c r="I81" s="60">
        <v>2</v>
      </c>
      <c r="J81">
        <v>15</v>
      </c>
      <c r="K81" s="5"/>
      <c r="L81" s="5"/>
      <c r="M81" s="5"/>
      <c r="N81" s="5"/>
      <c r="O81" s="5"/>
      <c r="P81" s="5"/>
      <c r="Q81" s="5"/>
      <c r="R81" s="5"/>
      <c r="S81" s="5"/>
      <c r="T81" s="5"/>
    </row>
    <row r="82" spans="1:20" x14ac:dyDescent="0.3">
      <c r="A82" s="5" t="s">
        <v>43</v>
      </c>
      <c r="B82" s="7">
        <v>39295</v>
      </c>
      <c r="C82" s="5" t="s">
        <v>44</v>
      </c>
      <c r="D82" s="5"/>
      <c r="E82" s="11"/>
      <c r="F82" s="14">
        <v>1</v>
      </c>
      <c r="G82" s="9"/>
      <c r="H82" s="8"/>
      <c r="I82" s="62"/>
      <c r="K82" s="5"/>
      <c r="L82" s="5"/>
      <c r="M82" s="5"/>
      <c r="N82" s="5"/>
      <c r="O82" s="5"/>
      <c r="P82" s="5"/>
      <c r="Q82" s="5"/>
      <c r="R82" s="5"/>
      <c r="S82" s="14">
        <v>1</v>
      </c>
      <c r="T82" s="5"/>
    </row>
    <row r="83" spans="1:20" x14ac:dyDescent="0.3">
      <c r="A83" s="9" t="s">
        <v>45</v>
      </c>
      <c r="B83" s="10">
        <v>39311</v>
      </c>
      <c r="C83" s="9" t="s">
        <v>3</v>
      </c>
      <c r="D83" s="9"/>
      <c r="E83" s="11"/>
      <c r="F83" s="14"/>
      <c r="G83" s="9"/>
      <c r="H83" s="8">
        <v>1</v>
      </c>
      <c r="I83" s="62"/>
      <c r="K83" s="5"/>
      <c r="L83" s="5"/>
      <c r="M83" s="5"/>
      <c r="N83" s="5"/>
      <c r="O83" s="18"/>
      <c r="P83" s="9">
        <v>1</v>
      </c>
      <c r="Q83" s="5"/>
      <c r="R83" s="5"/>
      <c r="S83" s="5"/>
      <c r="T83" s="5"/>
    </row>
    <row r="84" spans="1:20" x14ac:dyDescent="0.3">
      <c r="A84" s="5"/>
      <c r="B84" s="5"/>
      <c r="C84" s="5"/>
      <c r="D84" s="5"/>
      <c r="E84" s="11"/>
      <c r="F84" s="14"/>
      <c r="G84" s="9"/>
      <c r="H84" s="8"/>
      <c r="I84" s="62"/>
      <c r="K84" s="5"/>
      <c r="L84" s="5"/>
      <c r="M84" s="5"/>
      <c r="N84" s="5"/>
      <c r="O84" s="5"/>
      <c r="P84" s="5"/>
      <c r="Q84" s="5"/>
      <c r="R84" s="5"/>
      <c r="S84" s="5"/>
      <c r="T84" s="5"/>
    </row>
    <row r="85" spans="1:20" x14ac:dyDescent="0.3">
      <c r="A85" s="4" t="s">
        <v>46</v>
      </c>
      <c r="B85" s="33">
        <f>2/10</f>
        <v>0.2</v>
      </c>
      <c r="C85" s="5"/>
      <c r="D85" s="4" t="s">
        <v>103</v>
      </c>
      <c r="E85" s="11"/>
      <c r="F85" s="14"/>
      <c r="G85" s="9"/>
      <c r="H85" s="8"/>
      <c r="I85" s="61">
        <v>2</v>
      </c>
      <c r="J85">
        <v>10</v>
      </c>
      <c r="K85" s="5"/>
      <c r="L85" s="5"/>
      <c r="M85" s="5"/>
      <c r="N85" s="5"/>
      <c r="O85" s="5"/>
      <c r="P85" s="5"/>
      <c r="Q85" s="5"/>
      <c r="R85" s="5"/>
      <c r="S85" s="5"/>
      <c r="T85" s="5"/>
    </row>
    <row r="86" spans="1:20" x14ac:dyDescent="0.3">
      <c r="A86" s="11" t="s">
        <v>102</v>
      </c>
      <c r="B86" s="12">
        <v>38953</v>
      </c>
      <c r="C86" s="11" t="s">
        <v>44</v>
      </c>
      <c r="D86" s="13"/>
      <c r="E86" s="11">
        <v>1</v>
      </c>
      <c r="F86" s="14"/>
      <c r="G86" s="9"/>
      <c r="H86" s="8"/>
      <c r="I86" s="62"/>
      <c r="K86" s="5"/>
      <c r="L86" s="5"/>
      <c r="M86" s="5"/>
      <c r="N86" s="5"/>
      <c r="O86" s="5"/>
      <c r="P86" s="5"/>
      <c r="Q86" s="5"/>
      <c r="R86" s="5"/>
      <c r="S86" s="11">
        <v>1</v>
      </c>
      <c r="T86" s="5"/>
    </row>
    <row r="87" spans="1:20" x14ac:dyDescent="0.3">
      <c r="A87" s="5" t="s">
        <v>47</v>
      </c>
      <c r="B87" s="7">
        <v>38930</v>
      </c>
      <c r="C87" s="5" t="s">
        <v>29</v>
      </c>
      <c r="D87" s="5"/>
      <c r="E87" s="11"/>
      <c r="F87" s="14">
        <v>1</v>
      </c>
      <c r="G87" s="9"/>
      <c r="H87" s="8"/>
      <c r="I87" s="62"/>
      <c r="K87" s="14">
        <v>1</v>
      </c>
      <c r="L87" s="5"/>
      <c r="M87" s="5"/>
      <c r="N87" s="5"/>
      <c r="O87" s="5"/>
      <c r="P87" s="5"/>
      <c r="Q87" s="5"/>
      <c r="R87" s="5"/>
      <c r="S87" s="5"/>
      <c r="T87" s="5"/>
    </row>
    <row r="88" spans="1:20" x14ac:dyDescent="0.3">
      <c r="A88" s="5"/>
      <c r="B88" s="5"/>
      <c r="C88" s="5"/>
      <c r="D88" s="5"/>
      <c r="E88" s="11"/>
      <c r="F88" s="14"/>
      <c r="G88" s="9"/>
      <c r="H88" s="8"/>
      <c r="I88" s="62"/>
      <c r="K88" s="5"/>
      <c r="L88" s="5"/>
      <c r="M88" s="5"/>
      <c r="N88" s="5"/>
      <c r="O88" s="5"/>
      <c r="P88" s="5"/>
      <c r="Q88" s="5"/>
      <c r="R88" s="5"/>
      <c r="S88" s="5"/>
      <c r="T88" s="5"/>
    </row>
    <row r="89" spans="1:20" x14ac:dyDescent="0.3">
      <c r="A89" s="4" t="s">
        <v>48</v>
      </c>
      <c r="B89" s="33">
        <f>3/28</f>
        <v>0.10714285714285714</v>
      </c>
      <c r="C89" s="5"/>
      <c r="D89" s="4" t="s">
        <v>53</v>
      </c>
      <c r="E89" s="11"/>
      <c r="F89" s="14"/>
      <c r="G89" s="9"/>
      <c r="H89" s="8"/>
      <c r="I89" s="62"/>
      <c r="J89">
        <v>28</v>
      </c>
      <c r="K89" s="5"/>
      <c r="L89" s="5"/>
      <c r="M89" s="5"/>
      <c r="N89" s="5"/>
      <c r="O89" s="5"/>
      <c r="P89" s="5"/>
      <c r="Q89" s="5"/>
      <c r="R89" s="5"/>
      <c r="S89" s="5"/>
      <c r="T89" s="5"/>
    </row>
    <row r="90" spans="1:20" x14ac:dyDescent="0.3">
      <c r="A90" s="9" t="s">
        <v>49</v>
      </c>
      <c r="B90" s="10">
        <v>38546</v>
      </c>
      <c r="C90" s="9" t="s">
        <v>44</v>
      </c>
      <c r="D90" s="9"/>
      <c r="E90" s="11"/>
      <c r="F90" s="14"/>
      <c r="G90" s="9">
        <v>1</v>
      </c>
      <c r="H90" s="8"/>
      <c r="I90" s="62"/>
      <c r="K90" s="5"/>
      <c r="L90" s="5"/>
      <c r="M90" s="5"/>
      <c r="N90" s="5"/>
      <c r="O90" s="5"/>
      <c r="P90" s="5"/>
      <c r="Q90" s="5"/>
      <c r="R90" s="5"/>
      <c r="S90" s="9">
        <v>1</v>
      </c>
      <c r="T90" s="5"/>
    </row>
    <row r="91" spans="1:20" x14ac:dyDescent="0.3">
      <c r="A91" s="5" t="s">
        <v>50</v>
      </c>
      <c r="B91" s="7">
        <v>38537</v>
      </c>
      <c r="C91" s="5" t="s">
        <v>44</v>
      </c>
      <c r="D91" s="5"/>
      <c r="E91" s="11"/>
      <c r="F91" s="14">
        <v>1</v>
      </c>
      <c r="G91" s="9"/>
      <c r="H91" s="8"/>
      <c r="I91" s="62"/>
      <c r="K91" s="5"/>
      <c r="L91" s="5"/>
      <c r="M91" s="5"/>
      <c r="N91" s="5"/>
      <c r="O91" s="5"/>
      <c r="P91" s="5"/>
      <c r="Q91" s="5"/>
      <c r="R91" s="5"/>
      <c r="S91" s="14">
        <v>1</v>
      </c>
      <c r="T91" s="5"/>
    </row>
    <row r="92" spans="1:20" x14ac:dyDescent="0.3">
      <c r="A92" s="5" t="s">
        <v>51</v>
      </c>
      <c r="B92" s="7">
        <v>38670</v>
      </c>
      <c r="C92" s="5" t="s">
        <v>9</v>
      </c>
      <c r="D92" s="5" t="s">
        <v>52</v>
      </c>
      <c r="E92" s="11"/>
      <c r="F92" s="14">
        <v>1</v>
      </c>
      <c r="G92" s="9"/>
      <c r="H92" s="8"/>
      <c r="I92" s="62"/>
      <c r="K92" s="5"/>
      <c r="L92" s="5"/>
      <c r="M92" s="5"/>
      <c r="N92" s="5"/>
      <c r="O92" s="5"/>
      <c r="P92" s="5"/>
      <c r="Q92" s="5"/>
      <c r="R92" s="14">
        <v>1</v>
      </c>
      <c r="S92" s="5"/>
      <c r="T92" s="5"/>
    </row>
    <row r="93" spans="1:20" x14ac:dyDescent="0.3">
      <c r="A93" s="5"/>
      <c r="B93" s="5"/>
      <c r="C93" s="5"/>
      <c r="D93" s="5"/>
      <c r="E93" s="11"/>
      <c r="F93" s="14"/>
      <c r="G93" s="9"/>
      <c r="H93" s="8"/>
      <c r="I93" s="62"/>
      <c r="K93" s="5"/>
      <c r="L93" s="5"/>
      <c r="M93" s="5"/>
      <c r="N93" s="5"/>
      <c r="O93" s="5"/>
      <c r="P93" s="5"/>
      <c r="Q93" s="5"/>
      <c r="R93" s="5"/>
      <c r="S93" s="5"/>
      <c r="T93" s="5"/>
    </row>
    <row r="94" spans="1:20" x14ac:dyDescent="0.3">
      <c r="A94" s="4" t="s">
        <v>54</v>
      </c>
      <c r="B94" s="33">
        <f>5/15</f>
        <v>0.33333333333333331</v>
      </c>
      <c r="C94" s="5"/>
      <c r="D94" s="4" t="s">
        <v>58</v>
      </c>
      <c r="E94" s="11"/>
      <c r="F94" s="14"/>
      <c r="G94" s="9"/>
      <c r="H94" s="8"/>
      <c r="I94" s="61">
        <v>5</v>
      </c>
      <c r="J94">
        <v>15</v>
      </c>
      <c r="K94" s="5"/>
      <c r="L94" s="5"/>
      <c r="M94" s="5"/>
      <c r="N94" s="5"/>
      <c r="O94" s="5"/>
      <c r="P94" s="5"/>
      <c r="Q94" s="5"/>
      <c r="R94" s="5"/>
      <c r="S94" s="5"/>
      <c r="T94" s="5"/>
    </row>
    <row r="95" spans="1:20" x14ac:dyDescent="0.3">
      <c r="A95" s="11" t="s">
        <v>105</v>
      </c>
      <c r="B95" s="12">
        <v>38201</v>
      </c>
      <c r="C95" s="11" t="s">
        <v>26</v>
      </c>
      <c r="D95" s="11"/>
      <c r="E95" s="11">
        <v>1</v>
      </c>
      <c r="F95" s="14"/>
      <c r="G95" s="9"/>
      <c r="H95" s="8"/>
      <c r="I95" s="62"/>
      <c r="K95" s="5"/>
      <c r="L95" s="5"/>
      <c r="M95" s="5"/>
      <c r="N95" s="5"/>
      <c r="O95" s="5"/>
      <c r="P95" s="5"/>
      <c r="Q95" s="11">
        <v>1</v>
      </c>
      <c r="R95" s="11">
        <v>1</v>
      </c>
      <c r="S95" s="5"/>
      <c r="T95" s="5"/>
    </row>
    <row r="96" spans="1:20" x14ac:dyDescent="0.3">
      <c r="A96" s="15" t="s">
        <v>106</v>
      </c>
      <c r="B96" s="16">
        <v>38240</v>
      </c>
      <c r="C96" s="15" t="s">
        <v>44</v>
      </c>
      <c r="D96" s="8"/>
      <c r="E96" s="11"/>
      <c r="F96" s="14"/>
      <c r="G96" s="9"/>
      <c r="H96" s="8">
        <v>1</v>
      </c>
      <c r="I96" s="62"/>
      <c r="K96" s="5"/>
      <c r="L96" s="5"/>
      <c r="M96" s="5"/>
      <c r="N96" s="5"/>
      <c r="O96" s="5"/>
      <c r="P96" s="5"/>
      <c r="Q96" s="5"/>
      <c r="R96" s="5"/>
      <c r="S96" s="8">
        <v>1</v>
      </c>
      <c r="T96" s="5"/>
    </row>
    <row r="97" spans="1:20" x14ac:dyDescent="0.3">
      <c r="A97" s="5" t="s">
        <v>55</v>
      </c>
      <c r="B97" s="7">
        <v>38211</v>
      </c>
      <c r="C97" s="5" t="s">
        <v>44</v>
      </c>
      <c r="D97" s="5"/>
      <c r="E97" s="11"/>
      <c r="F97" s="14">
        <v>1</v>
      </c>
      <c r="G97" s="9"/>
      <c r="H97" s="8"/>
      <c r="I97" s="62"/>
      <c r="K97" s="5"/>
      <c r="L97" s="5"/>
      <c r="M97" s="5"/>
      <c r="N97" s="5"/>
      <c r="O97" s="5"/>
      <c r="P97" s="5"/>
      <c r="Q97" s="5"/>
      <c r="R97" s="5"/>
      <c r="S97" s="14">
        <v>1</v>
      </c>
      <c r="T97" s="5"/>
    </row>
    <row r="98" spans="1:20" x14ac:dyDescent="0.3">
      <c r="A98" s="11" t="s">
        <v>56</v>
      </c>
      <c r="B98" s="12">
        <v>38208</v>
      </c>
      <c r="C98" s="11" t="s">
        <v>170</v>
      </c>
      <c r="D98" s="11"/>
      <c r="E98" s="11">
        <v>1</v>
      </c>
      <c r="F98" s="14"/>
      <c r="G98" s="9"/>
      <c r="H98" s="8"/>
      <c r="I98" s="62"/>
      <c r="K98" s="5"/>
      <c r="L98" s="5"/>
      <c r="M98" s="5"/>
      <c r="N98" s="5"/>
      <c r="O98" s="5"/>
      <c r="P98" s="5"/>
      <c r="Q98" s="5"/>
      <c r="R98" s="5"/>
      <c r="S98" s="11">
        <v>1</v>
      </c>
      <c r="T98" s="11">
        <v>1</v>
      </c>
    </row>
    <row r="99" spans="1:20" x14ac:dyDescent="0.3">
      <c r="A99" s="9" t="s">
        <v>57</v>
      </c>
      <c r="B99" s="10">
        <v>38243</v>
      </c>
      <c r="C99" s="9" t="s">
        <v>39</v>
      </c>
      <c r="D99" s="9"/>
      <c r="E99" s="11"/>
      <c r="F99" s="14"/>
      <c r="G99" s="9">
        <v>1</v>
      </c>
      <c r="H99" s="8"/>
      <c r="I99" s="62"/>
      <c r="K99" s="5"/>
      <c r="L99" s="5"/>
      <c r="M99" s="5"/>
      <c r="N99" s="17">
        <v>1</v>
      </c>
      <c r="O99" s="5"/>
      <c r="P99" s="5"/>
      <c r="Q99" s="5"/>
      <c r="R99" s="5"/>
      <c r="S99" s="5"/>
      <c r="T99" s="5"/>
    </row>
    <row r="100" spans="1:20" x14ac:dyDescent="0.3">
      <c r="A100" s="5"/>
      <c r="B100" s="5"/>
      <c r="C100" s="5"/>
      <c r="D100" s="5"/>
      <c r="E100" s="11"/>
      <c r="F100" s="14"/>
      <c r="G100" s="9"/>
      <c r="H100" s="8"/>
      <c r="I100" s="62"/>
      <c r="K100" s="5"/>
      <c r="L100" s="5"/>
      <c r="M100" s="5"/>
      <c r="N100" s="5"/>
      <c r="O100" s="5"/>
      <c r="P100" s="5"/>
      <c r="Q100" s="5"/>
      <c r="R100" s="5"/>
      <c r="S100" s="5"/>
      <c r="T100" s="5"/>
    </row>
    <row r="101" spans="1:20" x14ac:dyDescent="0.3">
      <c r="A101" s="4" t="s">
        <v>59</v>
      </c>
      <c r="B101" s="5"/>
      <c r="C101" s="5"/>
      <c r="D101" s="4" t="s">
        <v>60</v>
      </c>
      <c r="E101" s="11"/>
      <c r="F101" s="14"/>
      <c r="G101" s="9"/>
      <c r="H101" s="8"/>
      <c r="I101" s="62"/>
      <c r="J101">
        <v>16</v>
      </c>
      <c r="K101" s="5"/>
      <c r="L101" s="5"/>
      <c r="M101" s="5"/>
      <c r="N101" s="5"/>
      <c r="O101" s="5"/>
      <c r="P101" s="5"/>
      <c r="Q101" s="5"/>
      <c r="R101" s="5"/>
      <c r="S101" s="5"/>
      <c r="T101" s="5"/>
    </row>
    <row r="102" spans="1:20" x14ac:dyDescent="0.3">
      <c r="A102" s="5" t="s">
        <v>61</v>
      </c>
      <c r="B102" s="5"/>
      <c r="C102" s="5"/>
      <c r="D102" s="5"/>
      <c r="E102" s="11"/>
      <c r="F102" s="14"/>
      <c r="G102" s="9"/>
      <c r="H102" s="8"/>
      <c r="I102" s="62"/>
      <c r="K102" s="5"/>
      <c r="L102" s="5"/>
      <c r="M102" s="5"/>
      <c r="N102" s="5"/>
      <c r="O102" s="5"/>
      <c r="P102" s="5"/>
      <c r="Q102" s="5"/>
      <c r="R102" s="5"/>
      <c r="S102" s="5"/>
      <c r="T102" s="5"/>
    </row>
    <row r="103" spans="1:20" x14ac:dyDescent="0.3">
      <c r="A103" s="5"/>
      <c r="B103" s="5"/>
      <c r="C103" s="5"/>
      <c r="D103" s="5"/>
      <c r="E103" s="11"/>
      <c r="F103" s="14"/>
      <c r="G103" s="9"/>
      <c r="H103" s="8"/>
      <c r="I103" s="62"/>
      <c r="K103" s="5"/>
      <c r="L103" s="5"/>
      <c r="M103" s="5"/>
      <c r="N103" s="5"/>
      <c r="O103" s="5"/>
      <c r="P103" s="5"/>
      <c r="Q103" s="5"/>
      <c r="R103" s="5"/>
      <c r="S103" s="5"/>
      <c r="T103" s="5"/>
    </row>
    <row r="104" spans="1:20" x14ac:dyDescent="0.3">
      <c r="A104" s="4" t="s">
        <v>62</v>
      </c>
      <c r="B104" s="33">
        <f>2/12</f>
        <v>0.16666666666666666</v>
      </c>
      <c r="C104" s="5"/>
      <c r="D104" s="4" t="s">
        <v>65</v>
      </c>
      <c r="E104" s="11"/>
      <c r="F104" s="14"/>
      <c r="G104" s="9"/>
      <c r="H104" s="8"/>
      <c r="I104" s="61">
        <v>2</v>
      </c>
      <c r="J104">
        <v>12</v>
      </c>
      <c r="K104" s="5"/>
      <c r="L104" s="5"/>
      <c r="M104" s="5"/>
      <c r="N104" s="5"/>
      <c r="O104" s="5"/>
      <c r="P104" s="5"/>
      <c r="Q104" s="5"/>
      <c r="R104" s="5"/>
      <c r="S104" s="5"/>
      <c r="T104" s="5"/>
    </row>
    <row r="105" spans="1:20" x14ac:dyDescent="0.3">
      <c r="A105" s="11" t="s">
        <v>63</v>
      </c>
      <c r="B105" s="12">
        <v>37513</v>
      </c>
      <c r="C105" s="11" t="s">
        <v>7</v>
      </c>
      <c r="D105" s="11"/>
      <c r="E105" s="11">
        <v>1</v>
      </c>
      <c r="F105" s="14"/>
      <c r="G105" s="9"/>
      <c r="H105" s="8"/>
      <c r="I105" s="62"/>
      <c r="K105" s="5"/>
      <c r="L105" s="5"/>
      <c r="M105" s="5"/>
      <c r="N105" s="5"/>
      <c r="O105" s="5"/>
      <c r="P105" s="5"/>
      <c r="Q105" s="5"/>
      <c r="R105" s="5"/>
      <c r="S105" s="5"/>
      <c r="T105" s="11">
        <v>1</v>
      </c>
    </row>
    <row r="106" spans="1:20" x14ac:dyDescent="0.3">
      <c r="A106" s="5" t="s">
        <v>64</v>
      </c>
      <c r="B106" s="7">
        <v>37522</v>
      </c>
      <c r="C106" s="5" t="s">
        <v>44</v>
      </c>
      <c r="D106" s="5"/>
      <c r="E106" s="11"/>
      <c r="F106" s="14">
        <v>1</v>
      </c>
      <c r="G106" s="9"/>
      <c r="H106" s="8"/>
      <c r="I106" s="62"/>
      <c r="K106" s="5"/>
      <c r="L106" s="5"/>
      <c r="M106" s="5"/>
      <c r="N106" s="5"/>
      <c r="O106" s="5"/>
      <c r="P106" s="5"/>
      <c r="Q106" s="5"/>
      <c r="R106" s="5"/>
      <c r="S106" s="14">
        <v>1</v>
      </c>
      <c r="T106" s="5"/>
    </row>
    <row r="107" spans="1:20" x14ac:dyDescent="0.3">
      <c r="A107" s="5"/>
      <c r="B107" s="5"/>
      <c r="C107" s="5"/>
      <c r="D107" s="5"/>
      <c r="E107" s="11"/>
      <c r="F107" s="14"/>
      <c r="G107" s="9"/>
      <c r="H107" s="8"/>
      <c r="I107" s="62"/>
      <c r="K107" s="5"/>
      <c r="L107" s="5"/>
      <c r="M107" s="5"/>
      <c r="N107" s="5"/>
      <c r="O107" s="5"/>
      <c r="P107" s="5"/>
      <c r="Q107" s="5"/>
      <c r="R107" s="5"/>
      <c r="S107" s="5"/>
      <c r="T107" s="5"/>
    </row>
    <row r="108" spans="1:20" x14ac:dyDescent="0.3">
      <c r="A108" s="4" t="s">
        <v>66</v>
      </c>
      <c r="B108" s="33">
        <f>3/15</f>
        <v>0.2</v>
      </c>
      <c r="C108" s="5"/>
      <c r="D108" s="4" t="s">
        <v>67</v>
      </c>
      <c r="E108" s="11"/>
      <c r="F108" s="14"/>
      <c r="G108" s="9"/>
      <c r="H108" s="8"/>
      <c r="I108" s="62"/>
      <c r="J108">
        <v>15</v>
      </c>
      <c r="K108" s="5"/>
      <c r="L108" s="5"/>
      <c r="M108" s="5"/>
      <c r="N108" s="5"/>
      <c r="O108" s="5"/>
      <c r="P108" s="5"/>
      <c r="Q108" s="5"/>
      <c r="R108" s="5"/>
      <c r="S108" s="5"/>
      <c r="T108" s="5"/>
    </row>
    <row r="109" spans="1:20" x14ac:dyDescent="0.3">
      <c r="A109" s="5" t="s">
        <v>68</v>
      </c>
      <c r="B109" s="7">
        <v>37170</v>
      </c>
      <c r="C109" s="5" t="s">
        <v>69</v>
      </c>
      <c r="D109" s="5"/>
      <c r="E109" s="11"/>
      <c r="F109" s="14">
        <v>1</v>
      </c>
      <c r="G109" s="9"/>
      <c r="H109" s="8"/>
      <c r="I109" s="62"/>
      <c r="K109" s="5"/>
      <c r="L109" s="5"/>
      <c r="M109" s="5"/>
      <c r="N109" s="5"/>
      <c r="O109" s="5"/>
      <c r="P109" s="5"/>
      <c r="Q109" s="14">
        <v>1</v>
      </c>
      <c r="R109" s="14">
        <v>1</v>
      </c>
      <c r="S109" s="5"/>
      <c r="T109" s="5"/>
    </row>
    <row r="110" spans="1:20" x14ac:dyDescent="0.3">
      <c r="A110" s="11" t="s">
        <v>107</v>
      </c>
      <c r="B110" s="12">
        <v>37168</v>
      </c>
      <c r="C110" s="11" t="s">
        <v>9</v>
      </c>
      <c r="D110" s="11"/>
      <c r="E110" s="11">
        <v>1</v>
      </c>
      <c r="F110" s="14"/>
      <c r="G110" s="9"/>
      <c r="H110" s="8"/>
      <c r="I110" s="62"/>
      <c r="K110" s="5"/>
      <c r="L110" s="5"/>
      <c r="M110" s="5"/>
      <c r="N110" s="5"/>
      <c r="O110" s="5"/>
      <c r="P110" s="5"/>
      <c r="Q110" s="5"/>
      <c r="R110" s="58">
        <v>1</v>
      </c>
      <c r="S110" s="5"/>
      <c r="T110" s="5"/>
    </row>
    <row r="111" spans="1:20" x14ac:dyDescent="0.3">
      <c r="A111" s="5" t="s">
        <v>70</v>
      </c>
      <c r="B111" s="7">
        <v>37125</v>
      </c>
      <c r="C111" s="5" t="s">
        <v>29</v>
      </c>
      <c r="D111" s="5"/>
      <c r="E111" s="11"/>
      <c r="F111" s="14">
        <v>1</v>
      </c>
      <c r="G111" s="9"/>
      <c r="H111" s="8"/>
      <c r="I111" s="62"/>
      <c r="K111" s="14">
        <v>1</v>
      </c>
      <c r="L111" s="5"/>
      <c r="M111" s="5"/>
      <c r="N111" s="5"/>
      <c r="O111" s="5"/>
      <c r="P111" s="5"/>
      <c r="Q111" s="5"/>
      <c r="R111" s="5"/>
      <c r="S111" s="5"/>
      <c r="T111" s="5"/>
    </row>
    <row r="112" spans="1:20" x14ac:dyDescent="0.3">
      <c r="A112" s="5"/>
      <c r="B112" s="5"/>
      <c r="C112" s="5"/>
      <c r="D112" s="5"/>
      <c r="E112" s="11"/>
      <c r="F112" s="14"/>
      <c r="G112" s="9"/>
      <c r="H112" s="8"/>
      <c r="I112" s="62"/>
      <c r="K112" s="5"/>
      <c r="L112" s="5"/>
      <c r="M112" s="5"/>
      <c r="N112" s="5"/>
      <c r="O112" s="5"/>
      <c r="P112" s="5"/>
      <c r="Q112" s="5"/>
      <c r="R112" s="5"/>
      <c r="S112" s="5"/>
      <c r="T112" s="5"/>
    </row>
    <row r="113" spans="1:20" x14ac:dyDescent="0.3">
      <c r="A113" s="4" t="s">
        <v>71</v>
      </c>
      <c r="B113" s="33">
        <f>2/15</f>
        <v>0.13333333333333333</v>
      </c>
      <c r="C113" s="5"/>
      <c r="D113" s="4" t="s">
        <v>72</v>
      </c>
      <c r="E113" s="11"/>
      <c r="F113" s="14"/>
      <c r="G113" s="9"/>
      <c r="H113" s="8"/>
      <c r="I113" s="60">
        <v>2</v>
      </c>
      <c r="J113">
        <v>15</v>
      </c>
      <c r="K113" s="5"/>
      <c r="L113" s="5"/>
      <c r="M113" s="5"/>
      <c r="N113" s="5"/>
      <c r="O113" s="5"/>
      <c r="P113" s="5"/>
      <c r="Q113" s="5"/>
      <c r="R113" s="5"/>
      <c r="S113" s="5"/>
      <c r="T113" s="5"/>
    </row>
    <row r="114" spans="1:20" x14ac:dyDescent="0.3">
      <c r="A114" s="5" t="s">
        <v>73</v>
      </c>
      <c r="B114" s="7">
        <v>36800</v>
      </c>
      <c r="C114" s="5" t="s">
        <v>44</v>
      </c>
      <c r="D114" s="5"/>
      <c r="E114" s="11"/>
      <c r="F114" s="14">
        <v>1</v>
      </c>
      <c r="G114" s="9"/>
      <c r="H114" s="8"/>
      <c r="I114" s="62"/>
      <c r="K114" s="5"/>
      <c r="L114" s="5"/>
      <c r="M114" s="5"/>
      <c r="N114" s="5"/>
      <c r="O114" s="5"/>
      <c r="P114" s="5"/>
      <c r="Q114" s="5"/>
      <c r="R114" s="5"/>
      <c r="S114" s="14">
        <v>1</v>
      </c>
      <c r="T114" s="5"/>
    </row>
    <row r="115" spans="1:20" x14ac:dyDescent="0.3">
      <c r="A115" s="9" t="s">
        <v>74</v>
      </c>
      <c r="B115" s="10">
        <v>36821</v>
      </c>
      <c r="C115" s="9" t="s">
        <v>29</v>
      </c>
      <c r="D115" s="9"/>
      <c r="E115" s="11"/>
      <c r="F115" s="14"/>
      <c r="G115" s="9">
        <v>1</v>
      </c>
      <c r="H115" s="8"/>
      <c r="I115" s="62"/>
      <c r="K115" s="9">
        <v>1</v>
      </c>
      <c r="L115" s="5"/>
      <c r="M115" s="5"/>
      <c r="N115" s="5"/>
      <c r="O115" s="5"/>
      <c r="P115" s="5"/>
      <c r="Q115" s="5"/>
      <c r="R115" s="5"/>
      <c r="S115" s="5"/>
      <c r="T115" s="5"/>
    </row>
    <row r="116" spans="1:20" x14ac:dyDescent="0.3">
      <c r="A116" s="5"/>
      <c r="B116" s="5"/>
      <c r="C116" s="5"/>
      <c r="D116" s="5"/>
      <c r="E116" s="11"/>
      <c r="F116" s="14"/>
      <c r="G116" s="9"/>
      <c r="H116" s="8"/>
      <c r="I116" s="62"/>
      <c r="K116" s="5"/>
      <c r="L116" s="5"/>
      <c r="M116" s="5"/>
      <c r="N116" s="5"/>
      <c r="O116" s="5"/>
      <c r="P116" s="5"/>
      <c r="Q116" s="5"/>
      <c r="R116" s="5"/>
      <c r="S116" s="5"/>
      <c r="T116" s="5"/>
    </row>
    <row r="117" spans="1:20" x14ac:dyDescent="0.3">
      <c r="A117" s="4" t="s">
        <v>75</v>
      </c>
      <c r="B117" s="33">
        <f>2/12</f>
        <v>0.16666666666666666</v>
      </c>
      <c r="C117" s="5"/>
      <c r="D117" s="4" t="s">
        <v>76</v>
      </c>
      <c r="E117" s="11"/>
      <c r="F117" s="14"/>
      <c r="G117" s="9"/>
      <c r="H117" s="8"/>
      <c r="I117" s="60">
        <v>2</v>
      </c>
      <c r="J117">
        <v>12</v>
      </c>
      <c r="K117" s="5"/>
      <c r="L117" s="5"/>
      <c r="M117" s="5"/>
      <c r="N117" s="5"/>
      <c r="O117" s="5"/>
      <c r="P117" s="5"/>
      <c r="Q117" s="5"/>
      <c r="R117" s="5"/>
      <c r="S117" s="5"/>
      <c r="T117" s="5"/>
    </row>
    <row r="118" spans="1:20" x14ac:dyDescent="0.3">
      <c r="A118" s="15" t="s">
        <v>108</v>
      </c>
      <c r="B118" s="16">
        <v>36483</v>
      </c>
      <c r="C118" s="15" t="s">
        <v>77</v>
      </c>
      <c r="D118" s="15" t="s">
        <v>78</v>
      </c>
      <c r="E118" s="11"/>
      <c r="F118" s="14"/>
      <c r="G118" s="9"/>
      <c r="H118" s="8">
        <v>1</v>
      </c>
      <c r="I118" s="62"/>
      <c r="K118" s="8">
        <v>1</v>
      </c>
      <c r="L118" s="8">
        <v>1</v>
      </c>
      <c r="M118" s="8">
        <v>1</v>
      </c>
      <c r="N118" s="5"/>
      <c r="O118" s="5"/>
      <c r="P118" s="5"/>
      <c r="Q118" s="5"/>
      <c r="R118" s="5"/>
      <c r="S118" s="5"/>
      <c r="T118" s="5"/>
    </row>
    <row r="119" spans="1:20" x14ac:dyDescent="0.3">
      <c r="A119" s="9" t="s">
        <v>79</v>
      </c>
      <c r="B119" s="10">
        <v>36452</v>
      </c>
      <c r="C119" s="9" t="s">
        <v>80</v>
      </c>
      <c r="D119" s="9" t="s">
        <v>81</v>
      </c>
      <c r="E119" s="11"/>
      <c r="F119" s="14"/>
      <c r="G119" s="9">
        <v>1</v>
      </c>
      <c r="H119" s="8"/>
      <c r="I119" s="62"/>
      <c r="K119" s="9">
        <v>1</v>
      </c>
      <c r="L119" s="9">
        <v>1</v>
      </c>
      <c r="M119" s="9">
        <v>1</v>
      </c>
      <c r="N119" s="5"/>
      <c r="O119" s="5"/>
      <c r="P119" s="5"/>
      <c r="Q119" s="5"/>
      <c r="R119" s="5"/>
      <c r="S119" s="5"/>
      <c r="T119" s="5"/>
    </row>
    <row r="120" spans="1:20" x14ac:dyDescent="0.3">
      <c r="A120" s="5"/>
      <c r="B120" s="5"/>
      <c r="C120" s="5"/>
      <c r="D120" s="5"/>
      <c r="E120" s="11"/>
      <c r="F120" s="14"/>
      <c r="G120" s="9"/>
      <c r="H120" s="8"/>
      <c r="I120" s="62"/>
      <c r="K120" s="5"/>
      <c r="L120" s="5"/>
      <c r="M120" s="5"/>
      <c r="N120" s="5"/>
      <c r="O120" s="5"/>
      <c r="P120" s="5"/>
      <c r="Q120" s="5"/>
      <c r="R120" s="5"/>
      <c r="S120" s="5"/>
      <c r="T120" s="5"/>
    </row>
    <row r="121" spans="1:20" x14ac:dyDescent="0.3">
      <c r="A121" s="4" t="s">
        <v>82</v>
      </c>
      <c r="B121" s="33">
        <f>1/14</f>
        <v>7.1428571428571425E-2</v>
      </c>
      <c r="C121" s="5"/>
      <c r="D121" s="4" t="s">
        <v>83</v>
      </c>
      <c r="E121" s="11"/>
      <c r="F121" s="14"/>
      <c r="G121" s="9"/>
      <c r="H121" s="8"/>
      <c r="I121" s="60">
        <v>1</v>
      </c>
      <c r="J121">
        <v>14</v>
      </c>
      <c r="K121" s="5"/>
      <c r="L121" s="5"/>
      <c r="M121" s="5"/>
      <c r="N121" s="5"/>
      <c r="O121" s="5"/>
      <c r="P121" s="5"/>
      <c r="Q121" s="5"/>
      <c r="R121" s="5"/>
      <c r="S121" s="5"/>
      <c r="T121" s="5"/>
    </row>
    <row r="122" spans="1:20" x14ac:dyDescent="0.3">
      <c r="A122" s="15" t="s">
        <v>84</v>
      </c>
      <c r="B122" s="16">
        <v>36059</v>
      </c>
      <c r="C122" s="15" t="s">
        <v>19</v>
      </c>
      <c r="D122" s="15"/>
      <c r="E122" s="11"/>
      <c r="F122" s="14"/>
      <c r="G122" s="9"/>
      <c r="H122" s="8">
        <v>1</v>
      </c>
      <c r="I122" s="62"/>
      <c r="K122" s="5"/>
      <c r="L122" s="5"/>
      <c r="M122" s="8">
        <v>1</v>
      </c>
      <c r="N122" s="5"/>
      <c r="O122" s="5"/>
      <c r="P122" s="5"/>
      <c r="Q122" s="5"/>
      <c r="R122" s="5"/>
      <c r="S122" s="5"/>
      <c r="T122" s="5"/>
    </row>
    <row r="123" spans="1:20" x14ac:dyDescent="0.3">
      <c r="A123" s="5"/>
      <c r="B123" s="7"/>
      <c r="C123" s="5"/>
      <c r="D123" s="5"/>
      <c r="E123" s="11"/>
      <c r="F123" s="14"/>
      <c r="G123" s="9"/>
      <c r="H123" s="8"/>
      <c r="I123" s="62"/>
      <c r="K123" s="5"/>
      <c r="L123" s="5"/>
      <c r="M123" s="5"/>
      <c r="N123" s="5"/>
      <c r="O123" s="5"/>
      <c r="P123" s="5"/>
      <c r="Q123" s="5"/>
      <c r="R123" s="5"/>
      <c r="S123" s="5"/>
      <c r="T123" s="5"/>
    </row>
    <row r="124" spans="1:20" x14ac:dyDescent="0.3">
      <c r="A124" s="4" t="s">
        <v>130</v>
      </c>
      <c r="B124" s="7"/>
      <c r="C124" s="5"/>
      <c r="D124" s="4" t="s">
        <v>131</v>
      </c>
      <c r="E124" s="11"/>
      <c r="F124" s="14"/>
      <c r="G124" s="9"/>
      <c r="H124" s="8"/>
      <c r="I124" s="61">
        <v>0</v>
      </c>
      <c r="J124">
        <v>8</v>
      </c>
      <c r="K124" s="5"/>
      <c r="L124" s="5"/>
      <c r="M124" s="5"/>
      <c r="N124" s="5"/>
      <c r="O124" s="5"/>
      <c r="P124" s="5"/>
      <c r="Q124" s="5"/>
      <c r="R124" s="5"/>
      <c r="S124" s="5"/>
      <c r="T124" s="5"/>
    </row>
    <row r="125" spans="1:20" x14ac:dyDescent="0.3">
      <c r="A125" s="5" t="s">
        <v>132</v>
      </c>
      <c r="B125" s="7"/>
      <c r="C125" s="5"/>
      <c r="D125" s="5"/>
      <c r="E125" s="11"/>
      <c r="F125" s="14"/>
      <c r="G125" s="9"/>
      <c r="H125" s="8"/>
      <c r="I125" s="62"/>
      <c r="K125" s="5"/>
      <c r="L125" s="5"/>
      <c r="M125" s="5"/>
      <c r="N125" s="5"/>
      <c r="O125" s="5"/>
      <c r="P125" s="5"/>
      <c r="Q125" s="5"/>
      <c r="R125" s="5"/>
      <c r="S125" s="5"/>
      <c r="T125" s="5"/>
    </row>
    <row r="126" spans="1:20" x14ac:dyDescent="0.3">
      <c r="A126" s="5"/>
      <c r="B126" s="7"/>
      <c r="C126" s="5"/>
      <c r="D126" s="5"/>
      <c r="E126" s="11"/>
      <c r="F126" s="14"/>
      <c r="G126" s="9"/>
      <c r="H126" s="8"/>
      <c r="I126" s="62"/>
      <c r="K126" s="5"/>
      <c r="L126" s="5"/>
      <c r="M126" s="5"/>
      <c r="N126" s="5"/>
      <c r="O126" s="5"/>
      <c r="P126" s="5"/>
      <c r="Q126" s="5"/>
      <c r="R126" s="5"/>
      <c r="S126" s="5"/>
      <c r="T126" s="5"/>
    </row>
    <row r="127" spans="1:20" x14ac:dyDescent="0.3">
      <c r="A127" s="4" t="s">
        <v>133</v>
      </c>
      <c r="B127" s="35">
        <f>2/13</f>
        <v>0.15384615384615385</v>
      </c>
      <c r="C127" s="5"/>
      <c r="D127" s="4" t="s">
        <v>134</v>
      </c>
      <c r="E127" s="11"/>
      <c r="F127" s="14"/>
      <c r="G127" s="9"/>
      <c r="H127" s="8"/>
      <c r="I127" s="62"/>
      <c r="J127">
        <v>13</v>
      </c>
      <c r="K127" s="5"/>
      <c r="L127" s="5"/>
      <c r="M127" s="5"/>
      <c r="N127" s="5"/>
      <c r="O127" s="5"/>
      <c r="P127" s="5"/>
      <c r="Q127" s="5"/>
      <c r="R127" s="5"/>
      <c r="S127" s="5"/>
      <c r="T127" s="5"/>
    </row>
    <row r="128" spans="1:20" x14ac:dyDescent="0.3">
      <c r="A128" s="5" t="s">
        <v>136</v>
      </c>
      <c r="B128" s="7">
        <v>35315</v>
      </c>
      <c r="C128" s="5" t="s">
        <v>135</v>
      </c>
      <c r="D128" s="5"/>
      <c r="E128" s="11"/>
      <c r="F128" s="14">
        <v>1</v>
      </c>
      <c r="G128" s="9"/>
      <c r="H128" s="8"/>
      <c r="I128" s="62"/>
      <c r="K128" s="5"/>
      <c r="L128" s="5"/>
      <c r="M128" s="5"/>
      <c r="N128" s="14">
        <v>1</v>
      </c>
      <c r="O128" s="5"/>
      <c r="P128" s="5"/>
      <c r="Q128" s="5"/>
      <c r="R128" s="5"/>
      <c r="S128" s="5"/>
      <c r="T128" s="5"/>
    </row>
    <row r="129" spans="1:20" x14ac:dyDescent="0.3">
      <c r="A129" s="9" t="s">
        <v>137</v>
      </c>
      <c r="B129" s="10">
        <v>35253</v>
      </c>
      <c r="C129" s="9" t="s">
        <v>138</v>
      </c>
      <c r="D129" s="9"/>
      <c r="E129" s="11"/>
      <c r="F129" s="14"/>
      <c r="G129" s="9">
        <v>1</v>
      </c>
      <c r="H129" s="8"/>
      <c r="I129" s="62"/>
      <c r="K129" s="9">
        <v>1</v>
      </c>
      <c r="L129" s="9">
        <v>1</v>
      </c>
      <c r="M129" s="5"/>
      <c r="N129" s="5"/>
      <c r="O129" s="5"/>
      <c r="P129" s="5"/>
      <c r="Q129" s="5"/>
      <c r="R129" s="5"/>
      <c r="S129" s="5"/>
      <c r="T129" s="5"/>
    </row>
    <row r="130" spans="1:20" x14ac:dyDescent="0.3">
      <c r="A130" s="5"/>
      <c r="B130" s="7"/>
      <c r="C130" s="5"/>
      <c r="D130" s="5"/>
      <c r="E130" s="11"/>
      <c r="F130" s="14"/>
      <c r="G130" s="9"/>
      <c r="H130" s="8"/>
      <c r="I130" s="62"/>
      <c r="K130" s="5"/>
      <c r="L130" s="5"/>
      <c r="M130" s="5"/>
      <c r="N130" s="5"/>
      <c r="O130" s="5"/>
      <c r="P130" s="5"/>
      <c r="Q130" s="5"/>
      <c r="R130" s="5"/>
      <c r="S130" s="5"/>
      <c r="T130" s="5"/>
    </row>
    <row r="131" spans="1:20" x14ac:dyDescent="0.3">
      <c r="A131" s="4" t="s">
        <v>139</v>
      </c>
      <c r="B131" s="35">
        <f>4/19</f>
        <v>0.21052631578947367</v>
      </c>
      <c r="C131" s="5"/>
      <c r="D131" s="4" t="s">
        <v>140</v>
      </c>
      <c r="E131" s="11"/>
      <c r="F131" s="14"/>
      <c r="G131" s="9"/>
      <c r="H131" s="8"/>
      <c r="I131" s="60">
        <v>4</v>
      </c>
      <c r="J131">
        <v>19</v>
      </c>
      <c r="K131" s="5"/>
      <c r="L131" s="5"/>
      <c r="M131" s="5"/>
      <c r="N131" s="5"/>
      <c r="O131" s="5"/>
      <c r="P131" s="5"/>
      <c r="Q131" s="5"/>
      <c r="R131" s="5"/>
      <c r="S131" s="5"/>
      <c r="T131" s="5"/>
    </row>
    <row r="132" spans="1:20" x14ac:dyDescent="0.3">
      <c r="A132" s="9" t="s">
        <v>141</v>
      </c>
      <c r="B132" s="10">
        <v>34956</v>
      </c>
      <c r="C132" s="9" t="s">
        <v>142</v>
      </c>
      <c r="D132" s="9"/>
      <c r="E132" s="11"/>
      <c r="F132" s="14"/>
      <c r="G132" s="9">
        <v>1</v>
      </c>
      <c r="H132" s="8"/>
      <c r="I132" s="62"/>
      <c r="K132" s="5"/>
      <c r="L132" s="5"/>
      <c r="M132" s="5"/>
      <c r="N132" s="9">
        <v>1</v>
      </c>
      <c r="O132" s="9">
        <v>1</v>
      </c>
      <c r="P132" s="5"/>
      <c r="Q132" s="5"/>
      <c r="R132" s="5"/>
      <c r="S132" s="5"/>
      <c r="T132" s="5"/>
    </row>
    <row r="133" spans="1:20" x14ac:dyDescent="0.3">
      <c r="A133" s="5" t="s">
        <v>143</v>
      </c>
      <c r="B133" s="7">
        <v>34938</v>
      </c>
      <c r="C133" s="5" t="s">
        <v>144</v>
      </c>
      <c r="D133" s="5"/>
      <c r="E133" s="11"/>
      <c r="F133" s="14">
        <v>1</v>
      </c>
      <c r="G133" s="9"/>
      <c r="H133" s="8"/>
      <c r="I133" s="62"/>
      <c r="K133" s="5"/>
      <c r="L133" s="14">
        <v>1</v>
      </c>
      <c r="M133" s="14">
        <v>1</v>
      </c>
      <c r="N133" s="14">
        <v>1</v>
      </c>
      <c r="O133" s="14">
        <v>1</v>
      </c>
      <c r="P133" s="14">
        <v>1</v>
      </c>
      <c r="Q133" s="5"/>
      <c r="R133" s="5"/>
      <c r="S133" s="5"/>
      <c r="T133" s="5"/>
    </row>
    <row r="134" spans="1:20" x14ac:dyDescent="0.3">
      <c r="A134" s="15" t="s">
        <v>145</v>
      </c>
      <c r="B134" s="16">
        <v>34947</v>
      </c>
      <c r="C134" s="15" t="s">
        <v>146</v>
      </c>
      <c r="D134" s="8"/>
      <c r="E134" s="11"/>
      <c r="F134" s="14"/>
      <c r="G134" s="9"/>
      <c r="H134" s="8">
        <v>1</v>
      </c>
      <c r="I134" s="62"/>
      <c r="K134" s="5"/>
      <c r="L134" s="24">
        <v>1</v>
      </c>
      <c r="M134" s="5"/>
      <c r="N134" s="5"/>
      <c r="O134" s="5"/>
      <c r="P134" s="5"/>
      <c r="Q134" s="5"/>
      <c r="R134" s="5"/>
      <c r="S134" s="5"/>
      <c r="T134" s="5"/>
    </row>
    <row r="135" spans="1:20" x14ac:dyDescent="0.3">
      <c r="A135" s="5" t="s">
        <v>147</v>
      </c>
      <c r="B135" s="7">
        <v>34996</v>
      </c>
      <c r="C135" s="5" t="s">
        <v>146</v>
      </c>
      <c r="D135" s="5" t="s">
        <v>148</v>
      </c>
      <c r="E135" s="11">
        <v>1</v>
      </c>
      <c r="F135" s="14"/>
      <c r="G135" s="9"/>
      <c r="H135" s="8"/>
      <c r="I135" s="62"/>
      <c r="K135" s="5"/>
      <c r="L135" s="11">
        <v>1</v>
      </c>
      <c r="M135" s="5"/>
      <c r="N135" s="5"/>
      <c r="O135" s="5"/>
      <c r="P135" s="5"/>
      <c r="Q135" s="5"/>
      <c r="R135" s="5"/>
      <c r="S135" s="5"/>
      <c r="T135" s="5"/>
    </row>
    <row r="136" spans="1:20" x14ac:dyDescent="0.3">
      <c r="A136" s="5"/>
      <c r="B136" s="7"/>
      <c r="C136" s="5"/>
      <c r="D136" s="5"/>
      <c r="E136" s="11"/>
      <c r="F136" s="14"/>
      <c r="G136" s="9"/>
      <c r="H136" s="8"/>
      <c r="I136" s="62"/>
      <c r="K136" s="5"/>
      <c r="L136" s="5"/>
      <c r="M136" s="5"/>
      <c r="N136" s="5"/>
      <c r="O136" s="5"/>
      <c r="P136" s="5"/>
      <c r="Q136" s="5"/>
      <c r="R136" s="5"/>
      <c r="S136" s="5"/>
      <c r="T136" s="5"/>
    </row>
    <row r="137" spans="1:20" x14ac:dyDescent="0.3">
      <c r="A137" s="4" t="s">
        <v>149</v>
      </c>
      <c r="B137" s="35">
        <f>1/7</f>
        <v>0.14285714285714285</v>
      </c>
      <c r="C137" s="5"/>
      <c r="D137" s="4" t="s">
        <v>150</v>
      </c>
      <c r="E137" s="11"/>
      <c r="F137" s="14"/>
      <c r="G137" s="9"/>
      <c r="H137" s="8"/>
      <c r="I137" s="61">
        <v>1</v>
      </c>
      <c r="J137">
        <v>7</v>
      </c>
      <c r="K137" s="5"/>
      <c r="L137" s="5"/>
      <c r="M137" s="5"/>
      <c r="N137" s="5"/>
      <c r="O137" s="5"/>
      <c r="P137" s="5"/>
      <c r="Q137" s="5"/>
      <c r="R137" s="5"/>
      <c r="S137" s="5"/>
      <c r="T137" s="5"/>
    </row>
    <row r="138" spans="1:20" x14ac:dyDescent="0.3">
      <c r="A138" s="5" t="s">
        <v>151</v>
      </c>
      <c r="B138" s="7">
        <v>34587</v>
      </c>
      <c r="C138" s="5" t="s">
        <v>0</v>
      </c>
      <c r="D138" s="5"/>
      <c r="E138" s="11"/>
      <c r="F138" s="14">
        <v>1</v>
      </c>
      <c r="G138" s="9"/>
      <c r="H138" s="8"/>
      <c r="I138" s="62"/>
      <c r="K138" s="5"/>
      <c r="L138" s="5"/>
      <c r="M138" s="5"/>
      <c r="N138" s="5"/>
      <c r="O138" s="5"/>
      <c r="P138" s="5"/>
      <c r="Q138" s="14">
        <v>1</v>
      </c>
      <c r="R138" s="5"/>
      <c r="S138" s="5"/>
      <c r="T138" s="5"/>
    </row>
    <row r="139" spans="1:20" x14ac:dyDescent="0.3">
      <c r="A139" s="5"/>
      <c r="B139" s="7"/>
      <c r="C139" s="5"/>
      <c r="D139" s="5"/>
      <c r="E139" s="11"/>
      <c r="F139" s="14"/>
      <c r="G139" s="9"/>
      <c r="H139" s="8"/>
      <c r="I139" s="62"/>
      <c r="K139" s="5"/>
      <c r="L139" s="5"/>
      <c r="M139" s="5"/>
      <c r="N139" s="5"/>
      <c r="O139" s="5"/>
      <c r="P139" s="5"/>
      <c r="Q139" s="5"/>
      <c r="R139" s="5"/>
      <c r="S139" s="5"/>
      <c r="T139" s="5"/>
    </row>
    <row r="140" spans="1:20" x14ac:dyDescent="0.3">
      <c r="A140" s="4" t="s">
        <v>152</v>
      </c>
      <c r="B140" s="35">
        <f>2/8</f>
        <v>0.25</v>
      </c>
      <c r="C140" s="5"/>
      <c r="D140" s="4" t="s">
        <v>153</v>
      </c>
      <c r="E140" s="11"/>
      <c r="F140" s="14"/>
      <c r="G140" s="9"/>
      <c r="H140" s="8"/>
      <c r="I140" s="62"/>
      <c r="J140">
        <v>8</v>
      </c>
      <c r="K140" s="5"/>
      <c r="L140" s="5"/>
      <c r="M140" s="5"/>
      <c r="N140" s="5"/>
      <c r="O140" s="5"/>
      <c r="P140" s="5"/>
      <c r="Q140" s="5"/>
      <c r="R140" s="5"/>
      <c r="S140" s="5"/>
      <c r="T140" s="5"/>
    </row>
    <row r="141" spans="1:20" x14ac:dyDescent="0.3">
      <c r="A141" s="5" t="s">
        <v>6</v>
      </c>
      <c r="B141" s="7">
        <v>34188</v>
      </c>
      <c r="C141" s="5" t="s">
        <v>7</v>
      </c>
      <c r="D141" s="5"/>
      <c r="E141" s="11"/>
      <c r="F141" s="14">
        <v>1</v>
      </c>
      <c r="G141" s="9"/>
      <c r="H141" s="8"/>
      <c r="I141" s="62"/>
      <c r="K141" s="5"/>
      <c r="L141" s="5"/>
      <c r="M141" s="5"/>
      <c r="N141" s="5"/>
      <c r="O141" s="5"/>
      <c r="P141" s="5"/>
      <c r="Q141" s="5"/>
      <c r="R141" s="5"/>
      <c r="S141" s="5"/>
      <c r="T141" s="14">
        <v>1</v>
      </c>
    </row>
    <row r="142" spans="1:20" x14ac:dyDescent="0.3">
      <c r="A142" s="5" t="s">
        <v>154</v>
      </c>
      <c r="B142" s="7">
        <v>34195</v>
      </c>
      <c r="C142" s="5" t="s">
        <v>3</v>
      </c>
      <c r="D142" s="5"/>
      <c r="E142" s="11"/>
      <c r="F142" s="14">
        <v>1</v>
      </c>
      <c r="G142" s="9"/>
      <c r="H142" s="8"/>
      <c r="I142" s="62"/>
      <c r="K142" s="5"/>
      <c r="L142" s="5"/>
      <c r="M142" s="5"/>
      <c r="N142" s="5"/>
      <c r="O142" s="5"/>
      <c r="P142" s="14">
        <v>1</v>
      </c>
      <c r="Q142" s="5"/>
      <c r="R142" s="5"/>
      <c r="S142" s="5"/>
      <c r="T142" s="5"/>
    </row>
    <row r="143" spans="1:20" x14ac:dyDescent="0.3">
      <c r="A143" s="5"/>
      <c r="B143" s="7"/>
      <c r="C143" s="5"/>
      <c r="D143" s="5"/>
      <c r="E143" s="11"/>
      <c r="F143" s="14"/>
      <c r="G143" s="9"/>
      <c r="H143" s="8"/>
      <c r="I143" s="62"/>
      <c r="K143" s="5"/>
      <c r="L143" s="5"/>
      <c r="M143" s="5"/>
      <c r="N143" s="5"/>
      <c r="O143" s="5"/>
      <c r="P143" s="5"/>
      <c r="Q143" s="5"/>
      <c r="R143" s="5"/>
      <c r="S143" s="5"/>
      <c r="T143" s="5"/>
    </row>
    <row r="144" spans="1:20" x14ac:dyDescent="0.3">
      <c r="A144" s="4" t="s">
        <v>155</v>
      </c>
      <c r="B144" s="7"/>
      <c r="C144" s="5"/>
      <c r="D144" s="4" t="s">
        <v>156</v>
      </c>
      <c r="E144" s="11"/>
      <c r="F144" s="14"/>
      <c r="G144" s="9"/>
      <c r="H144" s="8"/>
      <c r="I144" s="62"/>
      <c r="J144">
        <v>7</v>
      </c>
      <c r="K144" s="5"/>
      <c r="L144" s="5"/>
      <c r="M144" s="5"/>
      <c r="N144" s="5"/>
      <c r="O144" s="5"/>
      <c r="P144" s="5"/>
      <c r="Q144" s="5"/>
      <c r="R144" s="5"/>
      <c r="S144" s="5"/>
      <c r="T144" s="5"/>
    </row>
    <row r="145" spans="1:21" x14ac:dyDescent="0.3">
      <c r="A145" s="5" t="s">
        <v>132</v>
      </c>
      <c r="B145" s="7"/>
      <c r="C145" s="5"/>
      <c r="D145" s="5"/>
      <c r="E145" s="11"/>
      <c r="F145" s="14"/>
      <c r="G145" s="9"/>
      <c r="H145" s="8"/>
      <c r="I145" s="62"/>
      <c r="K145" s="5"/>
      <c r="L145" s="5"/>
      <c r="M145" s="5"/>
      <c r="N145" s="5"/>
      <c r="O145" s="5"/>
      <c r="P145" s="5"/>
      <c r="Q145" s="5"/>
      <c r="R145" s="5"/>
      <c r="S145" s="5"/>
      <c r="T145" s="5"/>
    </row>
    <row r="146" spans="1:21" x14ac:dyDescent="0.3">
      <c r="A146" s="5"/>
      <c r="B146" s="7"/>
      <c r="C146" s="5"/>
      <c r="D146" s="5"/>
      <c r="E146" s="11"/>
      <c r="F146" s="14"/>
      <c r="G146" s="9"/>
      <c r="H146" s="8"/>
      <c r="I146" s="62"/>
      <c r="K146" s="5"/>
      <c r="L146" s="5"/>
      <c r="M146" s="5"/>
      <c r="N146" s="5"/>
      <c r="O146" s="5"/>
      <c r="P146" s="5"/>
      <c r="Q146" s="5"/>
      <c r="R146" s="5"/>
      <c r="S146" s="5"/>
      <c r="T146" s="5"/>
    </row>
    <row r="147" spans="1:21" x14ac:dyDescent="0.3">
      <c r="A147" s="4" t="s">
        <v>157</v>
      </c>
      <c r="B147" s="7"/>
      <c r="C147" s="5"/>
      <c r="D147" s="4" t="s">
        <v>158</v>
      </c>
      <c r="E147" s="11"/>
      <c r="F147" s="14"/>
      <c r="G147" s="9"/>
      <c r="H147" s="8"/>
      <c r="I147" s="61">
        <v>0</v>
      </c>
      <c r="J147">
        <v>8</v>
      </c>
      <c r="K147" s="5"/>
      <c r="L147" s="5"/>
      <c r="M147" s="5"/>
      <c r="N147" s="5"/>
      <c r="O147" s="5"/>
      <c r="P147" s="5"/>
      <c r="Q147" s="5"/>
      <c r="R147" s="5"/>
      <c r="S147" s="5"/>
      <c r="T147" s="5"/>
    </row>
    <row r="148" spans="1:21" x14ac:dyDescent="0.3">
      <c r="A148" s="5" t="s">
        <v>132</v>
      </c>
      <c r="B148" s="7"/>
      <c r="C148" s="5"/>
      <c r="D148" s="5"/>
      <c r="E148" s="11"/>
      <c r="F148" s="14"/>
      <c r="G148" s="9"/>
      <c r="H148" s="8"/>
      <c r="I148" s="62"/>
      <c r="K148" s="5"/>
      <c r="L148" s="5"/>
      <c r="M148" s="5"/>
      <c r="N148" s="5"/>
      <c r="O148" s="5"/>
      <c r="P148" s="5"/>
      <c r="Q148" s="5"/>
      <c r="R148" s="5"/>
      <c r="S148" s="5"/>
      <c r="T148" s="5"/>
    </row>
    <row r="149" spans="1:21" x14ac:dyDescent="0.3">
      <c r="A149" s="5"/>
      <c r="B149" s="7"/>
      <c r="C149" s="5"/>
      <c r="D149" s="5"/>
      <c r="E149" s="11"/>
      <c r="F149" s="14"/>
      <c r="G149" s="9"/>
      <c r="H149" s="8"/>
      <c r="I149" s="62"/>
      <c r="K149" s="5"/>
      <c r="L149" s="5"/>
      <c r="M149" s="5"/>
      <c r="N149" s="5"/>
      <c r="O149" s="5"/>
      <c r="P149" s="5"/>
      <c r="Q149" s="5"/>
      <c r="R149" s="5"/>
      <c r="S149" s="5"/>
      <c r="T149" s="5"/>
    </row>
    <row r="150" spans="1:21" x14ac:dyDescent="0.3">
      <c r="A150" s="4" t="s">
        <v>159</v>
      </c>
      <c r="B150" s="35">
        <f>3/14</f>
        <v>0.21428571428571427</v>
      </c>
      <c r="C150" s="5"/>
      <c r="D150" s="4" t="s">
        <v>160</v>
      </c>
      <c r="E150" s="11"/>
      <c r="F150" s="14"/>
      <c r="G150" s="9"/>
      <c r="H150" s="8"/>
      <c r="I150" s="62"/>
      <c r="J150">
        <v>14</v>
      </c>
      <c r="K150" s="5"/>
      <c r="L150" s="5"/>
      <c r="M150" s="5"/>
      <c r="N150" s="5"/>
      <c r="O150" s="5"/>
      <c r="P150" s="5"/>
      <c r="Q150" s="5"/>
      <c r="R150" s="5"/>
      <c r="S150" s="5"/>
      <c r="T150" s="5"/>
    </row>
    <row r="151" spans="1:21" x14ac:dyDescent="0.3">
      <c r="A151" s="5" t="s">
        <v>161</v>
      </c>
      <c r="B151" s="7">
        <v>33162</v>
      </c>
      <c r="C151" s="5" t="s">
        <v>7</v>
      </c>
      <c r="D151" s="5"/>
      <c r="E151" s="11"/>
      <c r="F151" s="14">
        <v>1</v>
      </c>
      <c r="G151" s="9"/>
      <c r="H151" s="8"/>
      <c r="I151" s="62"/>
      <c r="K151" s="5"/>
      <c r="L151" s="5"/>
      <c r="M151" s="5"/>
      <c r="N151" s="5"/>
      <c r="O151" s="5"/>
      <c r="P151" s="5"/>
      <c r="Q151" s="5"/>
      <c r="R151" s="5"/>
      <c r="S151" s="5"/>
      <c r="T151" s="14">
        <v>1</v>
      </c>
    </row>
    <row r="152" spans="1:21" x14ac:dyDescent="0.3">
      <c r="A152" s="5" t="s">
        <v>162</v>
      </c>
      <c r="B152" s="7">
        <v>33079</v>
      </c>
      <c r="C152" s="5" t="s">
        <v>44</v>
      </c>
      <c r="D152" s="5"/>
      <c r="E152" s="11"/>
      <c r="F152" s="14">
        <v>1</v>
      </c>
      <c r="G152" s="9"/>
      <c r="H152" s="8"/>
      <c r="I152" s="62"/>
      <c r="K152" s="5"/>
      <c r="L152" s="5"/>
      <c r="M152" s="5"/>
      <c r="N152" s="5"/>
      <c r="O152" s="5"/>
      <c r="P152" s="5"/>
      <c r="Q152" s="5"/>
      <c r="R152" s="5"/>
      <c r="S152" s="14">
        <v>1</v>
      </c>
      <c r="T152" s="5"/>
    </row>
    <row r="153" spans="1:21" x14ac:dyDescent="0.3">
      <c r="A153" s="9" t="s">
        <v>163</v>
      </c>
      <c r="B153" s="10">
        <v>33151</v>
      </c>
      <c r="C153" s="9" t="s">
        <v>146</v>
      </c>
      <c r="D153" s="9"/>
      <c r="E153" s="11"/>
      <c r="F153" s="14"/>
      <c r="G153" s="9">
        <v>1</v>
      </c>
      <c r="H153" s="8"/>
      <c r="I153" s="62"/>
      <c r="K153" s="5"/>
      <c r="L153" s="9">
        <v>1</v>
      </c>
      <c r="M153" s="5"/>
      <c r="N153" s="5"/>
      <c r="O153" s="5"/>
      <c r="P153" s="5"/>
      <c r="Q153" s="5"/>
      <c r="R153" s="5"/>
      <c r="S153" s="5"/>
      <c r="T153" s="5"/>
    </row>
    <row r="154" spans="1:21" x14ac:dyDescent="0.3">
      <c r="A154" s="5"/>
      <c r="B154" s="7"/>
      <c r="C154" s="5"/>
      <c r="D154" s="5"/>
      <c r="E154" s="11"/>
      <c r="F154" s="14"/>
      <c r="G154" s="9"/>
      <c r="H154" s="8"/>
      <c r="I154" s="62"/>
      <c r="K154" s="5"/>
      <c r="L154" s="5"/>
      <c r="M154" s="5"/>
      <c r="N154" s="5"/>
      <c r="O154" s="5"/>
      <c r="P154" s="5"/>
      <c r="Q154" s="5"/>
      <c r="R154" s="5"/>
      <c r="S154" s="5"/>
      <c r="T154" s="5"/>
    </row>
    <row r="155" spans="1:21" x14ac:dyDescent="0.3">
      <c r="A155" s="4" t="s">
        <v>164</v>
      </c>
      <c r="B155" s="35">
        <f>1/11</f>
        <v>9.0909090909090912E-2</v>
      </c>
      <c r="C155" s="5"/>
      <c r="D155" s="4" t="s">
        <v>166</v>
      </c>
      <c r="E155" s="11"/>
      <c r="F155" s="14"/>
      <c r="G155" s="9"/>
      <c r="H155" s="8"/>
      <c r="I155" s="62"/>
      <c r="J155">
        <v>11</v>
      </c>
      <c r="K155" s="5"/>
      <c r="L155" s="5"/>
      <c r="M155" s="5"/>
      <c r="N155" s="5"/>
      <c r="O155" s="5"/>
      <c r="P155" s="5"/>
      <c r="Q155" s="5"/>
      <c r="R155" s="5"/>
      <c r="S155" s="5"/>
      <c r="T155" s="5"/>
    </row>
    <row r="156" spans="1:21" x14ac:dyDescent="0.3">
      <c r="A156" s="15" t="s">
        <v>165</v>
      </c>
      <c r="B156" s="16">
        <v>32768</v>
      </c>
      <c r="C156" s="15" t="s">
        <v>10</v>
      </c>
      <c r="D156" s="15"/>
      <c r="E156" s="11"/>
      <c r="F156" s="14"/>
      <c r="G156" s="9"/>
      <c r="H156" s="8">
        <v>1</v>
      </c>
      <c r="I156" s="62"/>
      <c r="K156" s="5"/>
      <c r="L156" s="5"/>
      <c r="M156" s="5"/>
      <c r="N156" s="5"/>
      <c r="O156" s="8">
        <v>1</v>
      </c>
      <c r="P156" s="5"/>
      <c r="Q156" s="5"/>
      <c r="R156" s="5"/>
      <c r="S156" s="5"/>
      <c r="T156" s="5"/>
    </row>
    <row r="157" spans="1:21" x14ac:dyDescent="0.3">
      <c r="A157" s="5"/>
      <c r="B157" s="5"/>
      <c r="C157" s="5"/>
      <c r="D157" s="5"/>
      <c r="E157" s="18"/>
      <c r="F157" s="18"/>
      <c r="G157" s="18"/>
      <c r="H157" s="18"/>
      <c r="J157" t="s">
        <v>129</v>
      </c>
      <c r="K157" s="5"/>
      <c r="L157" s="5"/>
      <c r="M157" s="5"/>
      <c r="N157" s="5"/>
      <c r="O157" s="5"/>
      <c r="P157" s="5"/>
      <c r="Q157" s="5"/>
      <c r="R157" s="5"/>
      <c r="S157" s="5"/>
      <c r="T157" s="5"/>
    </row>
    <row r="158" spans="1:21" x14ac:dyDescent="0.3">
      <c r="A158" s="4" t="s">
        <v>254</v>
      </c>
      <c r="B158" s="5"/>
      <c r="C158" s="32" t="s">
        <v>246</v>
      </c>
      <c r="D158" s="4" t="s">
        <v>255</v>
      </c>
      <c r="E158" s="13">
        <f>SUM(E8:E157)</f>
        <v>6</v>
      </c>
      <c r="F158" s="49">
        <f t="shared" ref="F158:J158" si="0">SUM(F8:F157)</f>
        <v>39</v>
      </c>
      <c r="G158" s="50">
        <f t="shared" si="0"/>
        <v>11</v>
      </c>
      <c r="H158" s="51">
        <f t="shared" si="0"/>
        <v>9</v>
      </c>
      <c r="I158" s="4"/>
      <c r="J158" s="13">
        <f t="shared" si="0"/>
        <v>496</v>
      </c>
      <c r="K158" s="19">
        <f t="shared" ref="K158:T158" si="1">SUM(K8:K157)</f>
        <v>10</v>
      </c>
      <c r="L158" s="19">
        <f t="shared" si="1"/>
        <v>8</v>
      </c>
      <c r="M158" s="19">
        <f t="shared" si="1"/>
        <v>7</v>
      </c>
      <c r="N158" s="19">
        <f t="shared" si="1"/>
        <v>10</v>
      </c>
      <c r="O158" s="19">
        <f t="shared" si="1"/>
        <v>7</v>
      </c>
      <c r="P158" s="19">
        <f t="shared" si="1"/>
        <v>7</v>
      </c>
      <c r="Q158" s="19">
        <f t="shared" si="1"/>
        <v>8</v>
      </c>
      <c r="R158" s="19">
        <f t="shared" si="1"/>
        <v>10</v>
      </c>
      <c r="S158" s="19">
        <f t="shared" si="1"/>
        <v>11</v>
      </c>
      <c r="T158" s="19">
        <f t="shared" si="1"/>
        <v>6</v>
      </c>
      <c r="U158" s="1" t="s">
        <v>129</v>
      </c>
    </row>
    <row r="159" spans="1:21" x14ac:dyDescent="0.3">
      <c r="A159" s="26" t="s">
        <v>245</v>
      </c>
      <c r="B159" s="21"/>
      <c r="C159" s="22"/>
      <c r="E159" s="20">
        <f>E158/46</f>
        <v>0.13043478260869565</v>
      </c>
      <c r="F159" s="20">
        <f t="shared" ref="F159:H159" si="2">F158/46</f>
        <v>0.84782608695652173</v>
      </c>
      <c r="G159" s="20">
        <f t="shared" si="2"/>
        <v>0.2391304347826087</v>
      </c>
      <c r="H159" s="20">
        <f t="shared" si="2"/>
        <v>0.19565217391304349</v>
      </c>
      <c r="I159" s="59"/>
      <c r="K159" s="11">
        <v>1</v>
      </c>
      <c r="L159" s="11">
        <v>1</v>
      </c>
      <c r="M159" s="11"/>
      <c r="N159" s="11"/>
      <c r="O159" s="11"/>
      <c r="P159" s="11"/>
      <c r="Q159" s="11">
        <v>1</v>
      </c>
      <c r="R159" s="11">
        <v>1</v>
      </c>
      <c r="S159" s="11">
        <v>2</v>
      </c>
      <c r="T159" s="11">
        <v>2</v>
      </c>
      <c r="U159" s="11" t="s">
        <v>114</v>
      </c>
    </row>
    <row r="160" spans="1:21" x14ac:dyDescent="0.3">
      <c r="K160" s="14">
        <v>2</v>
      </c>
      <c r="L160" s="14">
        <v>2</v>
      </c>
      <c r="M160" s="14">
        <v>2</v>
      </c>
      <c r="N160" s="14">
        <v>7</v>
      </c>
      <c r="O160" s="14">
        <v>4</v>
      </c>
      <c r="P160" s="14">
        <v>6</v>
      </c>
      <c r="Q160" s="14">
        <v>7</v>
      </c>
      <c r="R160" s="14">
        <v>5</v>
      </c>
      <c r="S160" s="14">
        <v>7</v>
      </c>
      <c r="T160" s="14">
        <v>4</v>
      </c>
      <c r="U160" s="5" t="s">
        <v>115</v>
      </c>
    </row>
    <row r="161" spans="1:21" x14ac:dyDescent="0.3">
      <c r="K161" s="9">
        <v>4</v>
      </c>
      <c r="L161" s="9">
        <v>3</v>
      </c>
      <c r="M161" s="9">
        <v>2</v>
      </c>
      <c r="N161" s="9">
        <v>2</v>
      </c>
      <c r="O161" s="9">
        <v>1</v>
      </c>
      <c r="P161" s="9">
        <v>1</v>
      </c>
      <c r="Q161" s="9"/>
      <c r="R161" s="9">
        <v>2</v>
      </c>
      <c r="S161" s="9">
        <v>1</v>
      </c>
      <c r="T161" s="9"/>
      <c r="U161" s="9" t="s">
        <v>116</v>
      </c>
    </row>
    <row r="162" spans="1:21" ht="18" x14ac:dyDescent="0.35">
      <c r="A162" s="23" t="s">
        <v>196</v>
      </c>
      <c r="K162" s="15">
        <v>3</v>
      </c>
      <c r="L162" s="15">
        <v>2</v>
      </c>
      <c r="M162" s="15">
        <v>2</v>
      </c>
      <c r="N162" s="15"/>
      <c r="O162" s="15">
        <v>2</v>
      </c>
      <c r="P162" s="15"/>
      <c r="Q162" s="15"/>
      <c r="R162" s="15"/>
      <c r="S162" s="15">
        <v>1</v>
      </c>
      <c r="T162" s="15"/>
      <c r="U162" s="15" t="s">
        <v>117</v>
      </c>
    </row>
    <row r="163" spans="1:21" ht="18" x14ac:dyDescent="0.35">
      <c r="A163" s="23" t="s">
        <v>171</v>
      </c>
      <c r="K163" s="5" t="s">
        <v>29</v>
      </c>
      <c r="L163" s="5" t="s">
        <v>124</v>
      </c>
      <c r="M163" s="5" t="s">
        <v>119</v>
      </c>
      <c r="N163" s="5" t="s">
        <v>120</v>
      </c>
      <c r="O163" s="5" t="s">
        <v>121</v>
      </c>
      <c r="P163" s="5" t="s">
        <v>122</v>
      </c>
      <c r="Q163" s="5" t="s">
        <v>123</v>
      </c>
      <c r="R163" s="5" t="s">
        <v>125</v>
      </c>
      <c r="S163" s="5" t="s">
        <v>126</v>
      </c>
      <c r="T163" s="5" t="s">
        <v>127</v>
      </c>
    </row>
    <row r="164" spans="1:21" x14ac:dyDescent="0.3">
      <c r="A164" s="37"/>
    </row>
  </sheetData>
  <pageMargins left="0.2" right="0.2" top="0" bottom="0.75" header="0.3" footer="0.3"/>
  <pageSetup paperSize="7" scale="34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8543D9-C495-4C72-AFD1-76F4069C8F8A}">
  <sheetPr>
    <pageSetUpPr fitToPage="1"/>
  </sheetPr>
  <dimension ref="B1:L89"/>
  <sheetViews>
    <sheetView topLeftCell="A89" workbookViewId="0">
      <selection activeCell="D80" sqref="D80"/>
    </sheetView>
  </sheetViews>
  <sheetFormatPr defaultRowHeight="14.4" x14ac:dyDescent="0.3"/>
  <cols>
    <col min="2" max="2" width="22.5546875" customWidth="1"/>
    <col min="3" max="3" width="24.6640625" customWidth="1"/>
    <col min="4" max="4" width="44.6640625" customWidth="1"/>
  </cols>
  <sheetData>
    <row r="1" spans="2:11" x14ac:dyDescent="0.3">
      <c r="B1" s="1" t="s">
        <v>237</v>
      </c>
    </row>
    <row r="3" spans="2:11" x14ac:dyDescent="0.3">
      <c r="B3" s="30" t="s">
        <v>29</v>
      </c>
      <c r="F3">
        <v>6</v>
      </c>
      <c r="G3">
        <v>7</v>
      </c>
      <c r="H3">
        <v>8</v>
      </c>
      <c r="I3">
        <v>9</v>
      </c>
      <c r="J3">
        <v>10</v>
      </c>
      <c r="K3">
        <v>11</v>
      </c>
    </row>
    <row r="4" spans="2:11" x14ac:dyDescent="0.3">
      <c r="B4" s="9" t="s">
        <v>74</v>
      </c>
      <c r="C4" s="10">
        <v>36821</v>
      </c>
      <c r="D4" s="9" t="s">
        <v>29</v>
      </c>
      <c r="H4">
        <v>1</v>
      </c>
    </row>
    <row r="5" spans="2:11" x14ac:dyDescent="0.3">
      <c r="B5" s="5" t="s">
        <v>70</v>
      </c>
      <c r="C5" s="7">
        <v>37125</v>
      </c>
      <c r="D5" s="5" t="s">
        <v>29</v>
      </c>
      <c r="H5">
        <v>1</v>
      </c>
    </row>
    <row r="6" spans="2:11" x14ac:dyDescent="0.3">
      <c r="B6" s="5" t="s">
        <v>47</v>
      </c>
      <c r="C6" s="7">
        <v>38930</v>
      </c>
      <c r="D6" s="5" t="s">
        <v>29</v>
      </c>
      <c r="I6">
        <v>1</v>
      </c>
    </row>
    <row r="7" spans="2:11" x14ac:dyDescent="0.3">
      <c r="B7" s="15" t="s">
        <v>41</v>
      </c>
      <c r="C7" s="16">
        <v>39736</v>
      </c>
      <c r="D7" s="15" t="s">
        <v>29</v>
      </c>
      <c r="I7">
        <v>1</v>
      </c>
    </row>
    <row r="8" spans="2:11" x14ac:dyDescent="0.3">
      <c r="B8" s="9" t="s">
        <v>36</v>
      </c>
      <c r="C8" s="10">
        <v>40451</v>
      </c>
      <c r="D8" s="9" t="s">
        <v>29</v>
      </c>
      <c r="I8">
        <v>1</v>
      </c>
    </row>
    <row r="9" spans="2:11" x14ac:dyDescent="0.3">
      <c r="B9" s="5" t="s">
        <v>34</v>
      </c>
      <c r="C9" s="7">
        <v>40796</v>
      </c>
      <c r="D9" s="5" t="s">
        <v>29</v>
      </c>
      <c r="J9">
        <v>1</v>
      </c>
    </row>
    <row r="10" spans="2:11" x14ac:dyDescent="0.3">
      <c r="B10" s="29" t="s">
        <v>28</v>
      </c>
      <c r="C10" s="7">
        <v>41195</v>
      </c>
      <c r="D10" s="5" t="s">
        <v>29</v>
      </c>
      <c r="J10">
        <v>1</v>
      </c>
    </row>
    <row r="11" spans="2:11" x14ac:dyDescent="0.3">
      <c r="B11" s="15" t="s">
        <v>88</v>
      </c>
      <c r="C11" s="16">
        <v>42984</v>
      </c>
      <c r="D11" s="15" t="s">
        <v>29</v>
      </c>
      <c r="J11">
        <v>1</v>
      </c>
    </row>
    <row r="12" spans="2:11" x14ac:dyDescent="0.3">
      <c r="B12" s="31" t="s">
        <v>172</v>
      </c>
      <c r="C12" s="28"/>
      <c r="D12" s="27"/>
    </row>
    <row r="13" spans="2:11" x14ac:dyDescent="0.3">
      <c r="B13" s="9" t="s">
        <v>163</v>
      </c>
      <c r="C13" s="10">
        <v>33151</v>
      </c>
      <c r="D13" s="9" t="s">
        <v>146</v>
      </c>
      <c r="G13">
        <v>1</v>
      </c>
    </row>
    <row r="14" spans="2:11" x14ac:dyDescent="0.3">
      <c r="B14" s="15" t="s">
        <v>145</v>
      </c>
      <c r="C14" s="16">
        <v>34947</v>
      </c>
      <c r="D14" s="15" t="s">
        <v>146</v>
      </c>
      <c r="I14">
        <v>1</v>
      </c>
    </row>
    <row r="15" spans="2:11" x14ac:dyDescent="0.3">
      <c r="B15" s="5" t="s">
        <v>147</v>
      </c>
      <c r="C15" s="7">
        <v>34996</v>
      </c>
      <c r="D15" s="5" t="s">
        <v>146</v>
      </c>
      <c r="J15">
        <v>1</v>
      </c>
    </row>
    <row r="16" spans="2:11" x14ac:dyDescent="0.3">
      <c r="B16" s="9" t="s">
        <v>137</v>
      </c>
      <c r="C16" s="10">
        <v>35253</v>
      </c>
      <c r="D16" s="9" t="s">
        <v>138</v>
      </c>
      <c r="J16">
        <v>1</v>
      </c>
    </row>
    <row r="17" spans="2:11" x14ac:dyDescent="0.3">
      <c r="B17" s="15" t="s">
        <v>108</v>
      </c>
      <c r="C17" s="16">
        <v>36483</v>
      </c>
      <c r="D17" s="15" t="s">
        <v>77</v>
      </c>
      <c r="K17">
        <v>1</v>
      </c>
    </row>
    <row r="18" spans="2:11" x14ac:dyDescent="0.3">
      <c r="B18" s="31" t="s">
        <v>19</v>
      </c>
      <c r="C18" s="28"/>
      <c r="D18" s="27"/>
    </row>
    <row r="19" spans="2:11" x14ac:dyDescent="0.3">
      <c r="B19" s="15" t="s">
        <v>84</v>
      </c>
      <c r="C19" s="16">
        <v>36059</v>
      </c>
      <c r="D19" s="15" t="s">
        <v>19</v>
      </c>
      <c r="H19">
        <v>1</v>
      </c>
    </row>
    <row r="20" spans="2:11" x14ac:dyDescent="0.3">
      <c r="B20" s="9" t="s">
        <v>79</v>
      </c>
      <c r="C20" s="10">
        <v>36452</v>
      </c>
      <c r="D20" s="9" t="s">
        <v>80</v>
      </c>
      <c r="I20">
        <v>1</v>
      </c>
    </row>
    <row r="21" spans="2:11" x14ac:dyDescent="0.3">
      <c r="B21" s="9" t="s">
        <v>18</v>
      </c>
      <c r="C21" s="10">
        <v>42290</v>
      </c>
      <c r="D21" s="9" t="s">
        <v>19</v>
      </c>
      <c r="J21">
        <v>1</v>
      </c>
    </row>
    <row r="22" spans="2:11" x14ac:dyDescent="0.3">
      <c r="B22" s="47" t="s">
        <v>187</v>
      </c>
      <c r="C22" s="7">
        <v>44064</v>
      </c>
      <c r="D22" s="5" t="s">
        <v>19</v>
      </c>
      <c r="K22">
        <v>1</v>
      </c>
    </row>
    <row r="23" spans="2:11" x14ac:dyDescent="0.3">
      <c r="B23" s="32" t="s">
        <v>173</v>
      </c>
      <c r="C23" s="7"/>
      <c r="D23" s="5"/>
    </row>
    <row r="24" spans="2:11" x14ac:dyDescent="0.3">
      <c r="B24" s="5" t="s">
        <v>136</v>
      </c>
      <c r="C24" s="7">
        <v>35315</v>
      </c>
      <c r="D24" s="5" t="s">
        <v>135</v>
      </c>
      <c r="H24">
        <v>1</v>
      </c>
    </row>
    <row r="25" spans="2:11" x14ac:dyDescent="0.3">
      <c r="B25" s="9" t="s">
        <v>57</v>
      </c>
      <c r="C25" s="10">
        <v>38243</v>
      </c>
      <c r="D25" s="9" t="s">
        <v>39</v>
      </c>
      <c r="H25">
        <v>1</v>
      </c>
    </row>
    <row r="26" spans="2:11" x14ac:dyDescent="0.3">
      <c r="B26" s="5" t="s">
        <v>15</v>
      </c>
      <c r="C26" s="7">
        <v>40057</v>
      </c>
      <c r="D26" s="5" t="s">
        <v>39</v>
      </c>
      <c r="H26">
        <v>1</v>
      </c>
    </row>
    <row r="27" spans="2:11" x14ac:dyDescent="0.3">
      <c r="B27" s="5" t="s">
        <v>2</v>
      </c>
      <c r="C27" s="7">
        <v>41143</v>
      </c>
      <c r="D27" s="5" t="s">
        <v>128</v>
      </c>
      <c r="I27">
        <v>1</v>
      </c>
    </row>
    <row r="28" spans="2:11" x14ac:dyDescent="0.3">
      <c r="B28" s="5" t="s">
        <v>14</v>
      </c>
      <c r="C28" s="7">
        <v>42606</v>
      </c>
      <c r="D28" s="5" t="s">
        <v>128</v>
      </c>
      <c r="I28">
        <v>1</v>
      </c>
    </row>
    <row r="29" spans="2:11" x14ac:dyDescent="0.3">
      <c r="B29" s="5" t="s">
        <v>15</v>
      </c>
      <c r="C29" s="7">
        <v>42609</v>
      </c>
      <c r="D29" s="5" t="s">
        <v>16</v>
      </c>
      <c r="I29">
        <v>1</v>
      </c>
    </row>
    <row r="30" spans="2:11" x14ac:dyDescent="0.3">
      <c r="B30" s="5" t="s">
        <v>241</v>
      </c>
      <c r="C30" s="7">
        <v>44422</v>
      </c>
      <c r="D30" s="5"/>
      <c r="H30">
        <v>1</v>
      </c>
    </row>
    <row r="31" spans="2:11" x14ac:dyDescent="0.3">
      <c r="B31" s="32" t="s">
        <v>10</v>
      </c>
      <c r="C31" s="7"/>
      <c r="D31" s="5"/>
    </row>
    <row r="32" spans="2:11" x14ac:dyDescent="0.3">
      <c r="B32" s="15" t="s">
        <v>165</v>
      </c>
      <c r="C32" s="16">
        <v>32768</v>
      </c>
      <c r="D32" s="15" t="s">
        <v>10</v>
      </c>
      <c r="H32">
        <v>1</v>
      </c>
      <c r="I32">
        <v>1</v>
      </c>
    </row>
    <row r="33" spans="2:9" x14ac:dyDescent="0.3">
      <c r="B33" s="9" t="s">
        <v>141</v>
      </c>
      <c r="C33" s="10">
        <v>34956</v>
      </c>
      <c r="D33" s="9" t="s">
        <v>142</v>
      </c>
      <c r="I33">
        <v>1</v>
      </c>
    </row>
    <row r="34" spans="2:9" x14ac:dyDescent="0.3">
      <c r="B34" s="5" t="s">
        <v>33</v>
      </c>
      <c r="C34" s="7">
        <v>40776</v>
      </c>
      <c r="D34" s="5" t="s">
        <v>10</v>
      </c>
      <c r="I34">
        <v>1</v>
      </c>
    </row>
    <row r="35" spans="2:9" x14ac:dyDescent="0.3">
      <c r="B35" s="15" t="s">
        <v>89</v>
      </c>
      <c r="C35" s="16">
        <v>42996</v>
      </c>
      <c r="D35" s="15" t="s">
        <v>10</v>
      </c>
    </row>
    <row r="36" spans="2:9" x14ac:dyDescent="0.3">
      <c r="B36" s="31" t="s">
        <v>3</v>
      </c>
      <c r="C36" s="28"/>
      <c r="D36" s="27"/>
    </row>
    <row r="37" spans="2:9" x14ac:dyDescent="0.3">
      <c r="B37" s="5" t="s">
        <v>154</v>
      </c>
      <c r="C37" s="7">
        <v>34195</v>
      </c>
      <c r="D37" s="5" t="s">
        <v>3</v>
      </c>
      <c r="H37">
        <v>1</v>
      </c>
    </row>
    <row r="38" spans="2:9" x14ac:dyDescent="0.3">
      <c r="B38" s="5" t="s">
        <v>143</v>
      </c>
      <c r="C38" s="7">
        <v>34938</v>
      </c>
      <c r="D38" s="5" t="s">
        <v>144</v>
      </c>
      <c r="H38">
        <v>1</v>
      </c>
    </row>
    <row r="39" spans="2:9" x14ac:dyDescent="0.3">
      <c r="B39" s="9" t="s">
        <v>45</v>
      </c>
      <c r="C39" s="10">
        <v>39311</v>
      </c>
      <c r="D39" s="9" t="s">
        <v>3</v>
      </c>
      <c r="H39">
        <v>1</v>
      </c>
    </row>
    <row r="40" spans="2:9" x14ac:dyDescent="0.3">
      <c r="B40" s="5" t="s">
        <v>31</v>
      </c>
      <c r="C40" s="7">
        <v>40757</v>
      </c>
      <c r="D40" s="5" t="s">
        <v>32</v>
      </c>
      <c r="H40">
        <v>1</v>
      </c>
    </row>
    <row r="41" spans="2:9" x14ac:dyDescent="0.3">
      <c r="B41" s="5" t="s">
        <v>17</v>
      </c>
      <c r="C41" s="7">
        <v>42217</v>
      </c>
      <c r="D41" s="5" t="s">
        <v>3</v>
      </c>
      <c r="H41">
        <v>1</v>
      </c>
    </row>
    <row r="42" spans="2:9" x14ac:dyDescent="0.3">
      <c r="B42" s="5" t="s">
        <v>2</v>
      </c>
      <c r="C42" s="7">
        <v>43356</v>
      </c>
      <c r="D42" s="5" t="s">
        <v>3</v>
      </c>
      <c r="I42">
        <v>1</v>
      </c>
    </row>
    <row r="43" spans="2:9" x14ac:dyDescent="0.3">
      <c r="B43" s="32" t="s">
        <v>0</v>
      </c>
      <c r="C43" s="7"/>
      <c r="D43" s="5"/>
    </row>
    <row r="44" spans="2:9" x14ac:dyDescent="0.3">
      <c r="B44" s="5" t="s">
        <v>151</v>
      </c>
      <c r="C44" s="7">
        <v>34587</v>
      </c>
      <c r="D44" s="5" t="s">
        <v>0</v>
      </c>
      <c r="G44">
        <v>1</v>
      </c>
    </row>
    <row r="45" spans="2:9" x14ac:dyDescent="0.3">
      <c r="B45" s="5" t="s">
        <v>68</v>
      </c>
      <c r="C45" s="7">
        <v>37170</v>
      </c>
      <c r="D45" s="5" t="s">
        <v>69</v>
      </c>
      <c r="H45">
        <v>1</v>
      </c>
    </row>
    <row r="46" spans="2:9" x14ac:dyDescent="0.3">
      <c r="B46" s="11" t="s">
        <v>105</v>
      </c>
      <c r="C46" s="12">
        <v>38201</v>
      </c>
      <c r="D46" s="11" t="s">
        <v>26</v>
      </c>
      <c r="H46">
        <v>1</v>
      </c>
    </row>
    <row r="47" spans="2:9" x14ac:dyDescent="0.3">
      <c r="B47" s="5" t="s">
        <v>27</v>
      </c>
      <c r="C47" s="7">
        <v>41126</v>
      </c>
      <c r="D47" s="5" t="s">
        <v>26</v>
      </c>
      <c r="H47">
        <v>1</v>
      </c>
    </row>
    <row r="48" spans="2:9" x14ac:dyDescent="0.3">
      <c r="B48" s="5" t="s">
        <v>23</v>
      </c>
      <c r="C48" s="7">
        <v>41464</v>
      </c>
      <c r="D48" s="5" t="s">
        <v>24</v>
      </c>
      <c r="I48">
        <v>1</v>
      </c>
    </row>
    <row r="49" spans="2:11" x14ac:dyDescent="0.3">
      <c r="B49" s="5" t="s">
        <v>12</v>
      </c>
      <c r="C49" s="7">
        <v>42641</v>
      </c>
      <c r="D49" s="5" t="s">
        <v>13</v>
      </c>
      <c r="I49">
        <v>1</v>
      </c>
    </row>
    <row r="50" spans="2:11" x14ac:dyDescent="0.3">
      <c r="B50" s="5" t="s">
        <v>1</v>
      </c>
      <c r="C50" s="7">
        <v>43370</v>
      </c>
      <c r="D50" s="5" t="s">
        <v>0</v>
      </c>
      <c r="I50">
        <v>1</v>
      </c>
    </row>
    <row r="51" spans="2:11" x14ac:dyDescent="0.3">
      <c r="B51" s="6" t="s">
        <v>112</v>
      </c>
      <c r="C51" s="7">
        <v>43704</v>
      </c>
      <c r="D51" s="5" t="s">
        <v>0</v>
      </c>
      <c r="J51">
        <v>1</v>
      </c>
    </row>
    <row r="52" spans="2:11" x14ac:dyDescent="0.3">
      <c r="B52" s="32" t="s">
        <v>9</v>
      </c>
      <c r="C52" s="7"/>
      <c r="D52" s="5"/>
    </row>
    <row r="53" spans="2:11" x14ac:dyDescent="0.3">
      <c r="B53" s="11" t="s">
        <v>107</v>
      </c>
      <c r="C53" s="12">
        <v>37168</v>
      </c>
      <c r="D53" s="11" t="s">
        <v>9</v>
      </c>
      <c r="H53">
        <v>1</v>
      </c>
    </row>
    <row r="54" spans="2:11" x14ac:dyDescent="0.3">
      <c r="B54" s="5" t="s">
        <v>51</v>
      </c>
      <c r="C54" s="7">
        <v>38670</v>
      </c>
      <c r="D54" s="5" t="s">
        <v>9</v>
      </c>
      <c r="J54">
        <v>1</v>
      </c>
    </row>
    <row r="55" spans="2:11" x14ac:dyDescent="0.3">
      <c r="B55" s="9" t="s">
        <v>35</v>
      </c>
      <c r="C55" s="10">
        <v>40481</v>
      </c>
      <c r="D55" s="9" t="s">
        <v>9</v>
      </c>
      <c r="J55">
        <v>1</v>
      </c>
    </row>
    <row r="56" spans="2:11" x14ac:dyDescent="0.3">
      <c r="B56" s="5" t="s">
        <v>8</v>
      </c>
      <c r="C56" s="7">
        <v>42965</v>
      </c>
      <c r="D56" s="5" t="s">
        <v>9</v>
      </c>
      <c r="K56">
        <v>1</v>
      </c>
    </row>
    <row r="57" spans="2:11" x14ac:dyDescent="0.3">
      <c r="B57" s="9" t="s">
        <v>240</v>
      </c>
      <c r="C57" s="10">
        <v>44379</v>
      </c>
      <c r="D57" s="9" t="s">
        <v>247</v>
      </c>
      <c r="G57">
        <v>1</v>
      </c>
    </row>
    <row r="58" spans="2:11" x14ac:dyDescent="0.3">
      <c r="B58" s="32" t="s">
        <v>44</v>
      </c>
      <c r="C58" s="7"/>
      <c r="D58" s="5"/>
    </row>
    <row r="59" spans="2:11" x14ac:dyDescent="0.3">
      <c r="B59" s="5" t="s">
        <v>162</v>
      </c>
      <c r="C59" s="7">
        <v>33079</v>
      </c>
      <c r="D59" s="5" t="s">
        <v>44</v>
      </c>
      <c r="G59">
        <v>1</v>
      </c>
    </row>
    <row r="60" spans="2:11" x14ac:dyDescent="0.3">
      <c r="B60" s="5" t="s">
        <v>73</v>
      </c>
      <c r="C60" s="7">
        <v>36800</v>
      </c>
      <c r="D60" s="5" t="s">
        <v>44</v>
      </c>
      <c r="G60">
        <v>1</v>
      </c>
    </row>
    <row r="61" spans="2:11" x14ac:dyDescent="0.3">
      <c r="B61" s="5" t="s">
        <v>64</v>
      </c>
      <c r="C61" s="7">
        <v>37522</v>
      </c>
      <c r="D61" s="5" t="s">
        <v>44</v>
      </c>
      <c r="G61">
        <v>1</v>
      </c>
    </row>
    <row r="62" spans="2:11" x14ac:dyDescent="0.3">
      <c r="B62" s="11" t="s">
        <v>56</v>
      </c>
      <c r="C62" s="12">
        <v>38208</v>
      </c>
      <c r="D62" s="11" t="s">
        <v>170</v>
      </c>
      <c r="H62">
        <v>1</v>
      </c>
    </row>
    <row r="63" spans="2:11" x14ac:dyDescent="0.3">
      <c r="B63" s="5" t="s">
        <v>55</v>
      </c>
      <c r="C63" s="7">
        <v>38211</v>
      </c>
      <c r="D63" s="5" t="s">
        <v>44</v>
      </c>
      <c r="H63">
        <v>1</v>
      </c>
    </row>
    <row r="64" spans="2:11" x14ac:dyDescent="0.3">
      <c r="B64" s="15" t="s">
        <v>106</v>
      </c>
      <c r="C64" s="16">
        <v>38240</v>
      </c>
      <c r="D64" s="15" t="s">
        <v>44</v>
      </c>
      <c r="H64">
        <v>1</v>
      </c>
    </row>
    <row r="65" spans="2:12" x14ac:dyDescent="0.3">
      <c r="B65" s="5" t="s">
        <v>50</v>
      </c>
      <c r="C65" s="7">
        <v>38537</v>
      </c>
      <c r="D65" s="5" t="s">
        <v>44</v>
      </c>
      <c r="H65">
        <v>1</v>
      </c>
    </row>
    <row r="66" spans="2:12" x14ac:dyDescent="0.3">
      <c r="B66" s="9" t="s">
        <v>49</v>
      </c>
      <c r="C66" s="10">
        <v>38546</v>
      </c>
      <c r="D66" s="9" t="s">
        <v>44</v>
      </c>
      <c r="I66">
        <v>1</v>
      </c>
    </row>
    <row r="67" spans="2:12" x14ac:dyDescent="0.3">
      <c r="B67" s="11" t="s">
        <v>102</v>
      </c>
      <c r="C67" s="12">
        <v>38953</v>
      </c>
      <c r="D67" s="11" t="s">
        <v>44</v>
      </c>
      <c r="I67">
        <v>1</v>
      </c>
    </row>
    <row r="68" spans="2:12" x14ac:dyDescent="0.3">
      <c r="B68" s="5" t="s">
        <v>43</v>
      </c>
      <c r="C68" s="7">
        <v>39295</v>
      </c>
      <c r="D68" s="5" t="s">
        <v>44</v>
      </c>
      <c r="I68">
        <v>1</v>
      </c>
    </row>
    <row r="69" spans="2:12" x14ac:dyDescent="0.3">
      <c r="B69" s="6" t="s">
        <v>111</v>
      </c>
      <c r="C69" s="7">
        <v>43730</v>
      </c>
      <c r="D69" s="5" t="s">
        <v>44</v>
      </c>
      <c r="J69">
        <v>1</v>
      </c>
    </row>
    <row r="70" spans="2:12" x14ac:dyDescent="0.3">
      <c r="B70" s="32" t="s">
        <v>7</v>
      </c>
      <c r="C70" s="7"/>
      <c r="D70" s="5"/>
    </row>
    <row r="71" spans="2:12" x14ac:dyDescent="0.3">
      <c r="B71" s="5" t="s">
        <v>161</v>
      </c>
      <c r="C71" s="7">
        <v>33162</v>
      </c>
      <c r="D71" s="5" t="s">
        <v>7</v>
      </c>
      <c r="F71">
        <v>1</v>
      </c>
    </row>
    <row r="72" spans="2:12" x14ac:dyDescent="0.3">
      <c r="B72" s="5" t="s">
        <v>6</v>
      </c>
      <c r="C72" s="7">
        <v>34188</v>
      </c>
      <c r="D72" s="5" t="s">
        <v>7</v>
      </c>
      <c r="G72">
        <v>1</v>
      </c>
    </row>
    <row r="73" spans="2:12" x14ac:dyDescent="0.3">
      <c r="B73" s="11" t="s">
        <v>63</v>
      </c>
      <c r="C73" s="12">
        <v>37513</v>
      </c>
      <c r="D73" s="11" t="s">
        <v>7</v>
      </c>
      <c r="H73">
        <v>1</v>
      </c>
    </row>
    <row r="74" spans="2:12" x14ac:dyDescent="0.3">
      <c r="B74" s="5" t="s">
        <v>6</v>
      </c>
      <c r="C74" s="7">
        <v>42906</v>
      </c>
      <c r="D74" s="5" t="s">
        <v>7</v>
      </c>
      <c r="I74">
        <v>1</v>
      </c>
    </row>
    <row r="75" spans="2:12" x14ac:dyDescent="0.3">
      <c r="B75" s="5" t="s">
        <v>236</v>
      </c>
      <c r="C75" s="7">
        <v>44037</v>
      </c>
      <c r="D75" s="5"/>
      <c r="J75">
        <v>1</v>
      </c>
    </row>
    <row r="77" spans="2:12" x14ac:dyDescent="0.3">
      <c r="E77" t="s">
        <v>174</v>
      </c>
      <c r="F77">
        <f>SUM(F4:F76)</f>
        <v>1</v>
      </c>
      <c r="G77">
        <f t="shared" ref="G77:K77" si="0">SUM(G4:G76)</f>
        <v>7</v>
      </c>
      <c r="H77">
        <f t="shared" si="0"/>
        <v>22</v>
      </c>
      <c r="I77">
        <f t="shared" si="0"/>
        <v>19</v>
      </c>
      <c r="J77">
        <f t="shared" si="0"/>
        <v>11</v>
      </c>
      <c r="K77">
        <f t="shared" si="0"/>
        <v>3</v>
      </c>
      <c r="L77">
        <f>SUM(F77:K77)</f>
        <v>63</v>
      </c>
    </row>
    <row r="79" spans="2:12" x14ac:dyDescent="0.3">
      <c r="F79" s="33">
        <f>F77/59</f>
        <v>1.6949152542372881E-2</v>
      </c>
      <c r="G79" s="33">
        <f t="shared" ref="G79:K79" si="1">G77/59</f>
        <v>0.11864406779661017</v>
      </c>
      <c r="H79" s="33">
        <f t="shared" si="1"/>
        <v>0.3728813559322034</v>
      </c>
      <c r="I79" s="33">
        <f t="shared" si="1"/>
        <v>0.32203389830508472</v>
      </c>
      <c r="J79" s="33">
        <f t="shared" si="1"/>
        <v>0.1864406779661017</v>
      </c>
      <c r="K79" s="33">
        <f t="shared" si="1"/>
        <v>5.0847457627118647E-2</v>
      </c>
    </row>
    <row r="80" spans="2:12" x14ac:dyDescent="0.3">
      <c r="F80" s="4" t="s">
        <v>175</v>
      </c>
      <c r="G80" s="4" t="s">
        <v>176</v>
      </c>
      <c r="H80" s="4" t="s">
        <v>177</v>
      </c>
      <c r="I80" s="4" t="s">
        <v>178</v>
      </c>
      <c r="J80" s="4" t="s">
        <v>180</v>
      </c>
      <c r="K80" s="4" t="s">
        <v>179</v>
      </c>
    </row>
    <row r="83" spans="5:8" x14ac:dyDescent="0.3">
      <c r="F83" t="s">
        <v>168</v>
      </c>
      <c r="G83" t="s">
        <v>183</v>
      </c>
      <c r="H83" t="s">
        <v>44</v>
      </c>
    </row>
    <row r="84" spans="5:8" x14ac:dyDescent="0.3">
      <c r="E84" t="s">
        <v>175</v>
      </c>
      <c r="F84">
        <v>1</v>
      </c>
      <c r="G84">
        <v>1</v>
      </c>
      <c r="H84">
        <v>1</v>
      </c>
    </row>
    <row r="85" spans="5:8" x14ac:dyDescent="0.3">
      <c r="E85" t="s">
        <v>181</v>
      </c>
      <c r="F85">
        <v>7</v>
      </c>
      <c r="G85">
        <v>1</v>
      </c>
      <c r="H85">
        <v>3</v>
      </c>
    </row>
    <row r="86" spans="5:8" x14ac:dyDescent="0.3">
      <c r="E86" t="s">
        <v>182</v>
      </c>
      <c r="F86">
        <v>22</v>
      </c>
      <c r="G86">
        <v>1</v>
      </c>
      <c r="H86">
        <v>4</v>
      </c>
    </row>
    <row r="87" spans="5:8" x14ac:dyDescent="0.3">
      <c r="E87" t="s">
        <v>178</v>
      </c>
      <c r="F87">
        <v>19</v>
      </c>
      <c r="G87">
        <v>1</v>
      </c>
      <c r="H87">
        <v>3</v>
      </c>
    </row>
    <row r="88" spans="5:8" x14ac:dyDescent="0.3">
      <c r="E88" t="s">
        <v>180</v>
      </c>
      <c r="F88">
        <v>11</v>
      </c>
      <c r="G88">
        <v>1</v>
      </c>
      <c r="H88">
        <v>1</v>
      </c>
    </row>
    <row r="89" spans="5:8" x14ac:dyDescent="0.3">
      <c r="E89" t="s">
        <v>179</v>
      </c>
      <c r="F89">
        <v>3</v>
      </c>
      <c r="G89">
        <v>0</v>
      </c>
      <c r="H89">
        <v>0</v>
      </c>
    </row>
  </sheetData>
  <sortState xmlns:xlrd2="http://schemas.microsoft.com/office/spreadsheetml/2017/richdata2" ref="B71:D75">
    <sortCondition ref="C71:C75"/>
  </sortState>
  <pageMargins left="0.7" right="0.7" top="0.75" bottom="0.75" header="0.3" footer="0.3"/>
  <pageSetup scale="5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Sheet2</vt:lpstr>
      <vt:lpstr>Sheet4</vt:lpstr>
      <vt:lpstr>Sheet1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Bill &amp; Maureen</dc:creator>
  <cp:lastModifiedBy>Bill Woodroffe</cp:lastModifiedBy>
  <cp:lastPrinted>2020-07-03T17:24:36Z</cp:lastPrinted>
  <dcterms:created xsi:type="dcterms:W3CDTF">2020-05-23T18:32:16Z</dcterms:created>
  <dcterms:modified xsi:type="dcterms:W3CDTF">2023-10-03T15:19:04Z</dcterms:modified>
</cp:coreProperties>
</file>